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Парки" sheetId="8" r:id="rId1"/>
    <sheet name="Лист2" sheetId="1" state="hidden" r:id="rId2"/>
  </sheets>
  <definedNames>
    <definedName name="_xlnm.Print_Titles" localSheetId="0">Парки!$7:$7</definedName>
    <definedName name="_xlnm.Print_Area" localSheetId="0">Парки!$A$1:$G$60</definedName>
  </definedNames>
  <calcPr calcId="145621"/>
</workbook>
</file>

<file path=xl/calcChain.xml><?xml version="1.0" encoding="utf-8"?>
<calcChain xmlns="http://schemas.openxmlformats.org/spreadsheetml/2006/main">
  <c r="B10" i="8" l="1"/>
  <c r="B11" i="8"/>
  <c r="B12" i="8"/>
  <c r="B13" i="8"/>
  <c r="B14" i="8"/>
  <c r="B15" i="8"/>
  <c r="B16" i="8"/>
  <c r="B17" i="8"/>
  <c r="B18" i="8"/>
  <c r="B19" i="8"/>
  <c r="B20" i="8"/>
  <c r="B21" i="8"/>
  <c r="B23" i="8"/>
  <c r="B24" i="8"/>
  <c r="B26" i="8"/>
  <c r="B28" i="8"/>
  <c r="B30" i="8"/>
  <c r="B31" i="8"/>
  <c r="B32" i="8"/>
  <c r="B33" i="8"/>
  <c r="B35" i="8"/>
  <c r="B36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9" i="8"/>
  <c r="I87" i="1" l="1"/>
  <c r="J87" i="1"/>
  <c r="F87" i="1"/>
  <c r="J163" i="1" l="1"/>
  <c r="I163" i="1"/>
  <c r="F163" i="1"/>
  <c r="J161" i="1"/>
  <c r="I161" i="1"/>
  <c r="F161" i="1"/>
  <c r="J160" i="1"/>
  <c r="I160" i="1"/>
  <c r="F160" i="1"/>
  <c r="J159" i="1"/>
  <c r="I159" i="1"/>
  <c r="F159" i="1"/>
  <c r="J158" i="1"/>
  <c r="I158" i="1"/>
  <c r="F158" i="1"/>
  <c r="J157" i="1"/>
  <c r="I157" i="1"/>
  <c r="F157" i="1"/>
  <c r="J156" i="1"/>
  <c r="I156" i="1"/>
  <c r="F156" i="1"/>
  <c r="J155" i="1"/>
  <c r="I155" i="1"/>
  <c r="F155" i="1"/>
  <c r="J154" i="1"/>
  <c r="I154" i="1"/>
  <c r="F154" i="1"/>
  <c r="J151" i="1"/>
  <c r="I151" i="1"/>
  <c r="F151" i="1"/>
  <c r="J150" i="1"/>
  <c r="I150" i="1"/>
  <c r="F150" i="1"/>
  <c r="J149" i="1"/>
  <c r="I149" i="1"/>
  <c r="F149" i="1"/>
  <c r="J148" i="1"/>
  <c r="I148" i="1"/>
  <c r="F148" i="1"/>
  <c r="J146" i="1"/>
  <c r="F146" i="1"/>
  <c r="J145" i="1"/>
  <c r="F145" i="1"/>
  <c r="J144" i="1"/>
  <c r="F144" i="1"/>
  <c r="I143" i="1"/>
  <c r="F143" i="1"/>
  <c r="J141" i="1"/>
  <c r="I141" i="1"/>
  <c r="F141" i="1"/>
  <c r="J140" i="1"/>
  <c r="I140" i="1"/>
  <c r="F140" i="1"/>
  <c r="J139" i="1"/>
  <c r="I139" i="1"/>
  <c r="F139" i="1"/>
  <c r="J138" i="1"/>
  <c r="I138" i="1"/>
  <c r="F138" i="1"/>
  <c r="J137" i="1"/>
  <c r="I137" i="1"/>
  <c r="F137" i="1"/>
  <c r="J136" i="1"/>
  <c r="I136" i="1"/>
  <c r="F136" i="1"/>
  <c r="J135" i="1"/>
  <c r="I135" i="1"/>
  <c r="F135" i="1"/>
  <c r="J134" i="1"/>
  <c r="I134" i="1"/>
  <c r="F134" i="1"/>
  <c r="J131" i="1"/>
  <c r="I131" i="1"/>
  <c r="F131" i="1"/>
  <c r="J129" i="1"/>
  <c r="I129" i="1"/>
  <c r="F129" i="1"/>
  <c r="J128" i="1"/>
  <c r="I128" i="1"/>
  <c r="F128" i="1"/>
  <c r="J126" i="1"/>
  <c r="I126" i="1"/>
  <c r="F126" i="1"/>
  <c r="J124" i="1"/>
  <c r="I124" i="1"/>
  <c r="F124" i="1"/>
  <c r="J123" i="1"/>
  <c r="I123" i="1"/>
  <c r="F123" i="1"/>
  <c r="J122" i="1"/>
  <c r="I122" i="1"/>
  <c r="F122" i="1"/>
  <c r="J121" i="1"/>
  <c r="I121" i="1"/>
  <c r="F121" i="1"/>
  <c r="J119" i="1"/>
  <c r="I119" i="1"/>
  <c r="F119" i="1"/>
  <c r="J118" i="1"/>
  <c r="I118" i="1"/>
  <c r="F118" i="1"/>
  <c r="J117" i="1"/>
  <c r="I117" i="1"/>
  <c r="F117" i="1"/>
  <c r="J116" i="1"/>
  <c r="I116" i="1"/>
  <c r="F116" i="1"/>
  <c r="J115" i="1"/>
  <c r="I115" i="1"/>
  <c r="F115" i="1"/>
  <c r="J114" i="1"/>
  <c r="I114" i="1"/>
  <c r="F114" i="1"/>
  <c r="J111" i="1"/>
  <c r="I111" i="1"/>
  <c r="F111" i="1"/>
  <c r="J109" i="1"/>
  <c r="I109" i="1"/>
  <c r="F109" i="1"/>
  <c r="J108" i="1"/>
  <c r="I108" i="1"/>
  <c r="F108" i="1"/>
  <c r="J107" i="1"/>
  <c r="I107" i="1"/>
  <c r="F107" i="1"/>
  <c r="J106" i="1"/>
  <c r="I106" i="1"/>
  <c r="F106" i="1"/>
  <c r="J105" i="1"/>
  <c r="I105" i="1"/>
  <c r="F105" i="1"/>
  <c r="J104" i="1"/>
  <c r="I104" i="1"/>
  <c r="F104" i="1"/>
  <c r="J103" i="1"/>
  <c r="I103" i="1"/>
  <c r="F103" i="1"/>
  <c r="J102" i="1"/>
  <c r="I102" i="1"/>
  <c r="F102" i="1"/>
  <c r="J99" i="1"/>
  <c r="I99" i="1"/>
  <c r="F99" i="1"/>
  <c r="J97" i="1"/>
  <c r="I97" i="1"/>
  <c r="F97" i="1"/>
  <c r="J96" i="1"/>
  <c r="I96" i="1"/>
  <c r="F96" i="1"/>
  <c r="J94" i="1"/>
  <c r="I94" i="1"/>
  <c r="F94" i="1"/>
  <c r="J92" i="1"/>
  <c r="I92" i="1"/>
  <c r="F92" i="1"/>
  <c r="J91" i="1"/>
  <c r="I91" i="1"/>
  <c r="F91" i="1"/>
  <c r="J90" i="1"/>
  <c r="I90" i="1"/>
  <c r="F90" i="1"/>
  <c r="J89" i="1"/>
  <c r="I89" i="1"/>
  <c r="F89" i="1"/>
  <c r="J86" i="1"/>
  <c r="I86" i="1"/>
  <c r="F86" i="1"/>
  <c r="J84" i="1"/>
  <c r="I84" i="1"/>
  <c r="F84" i="1"/>
  <c r="J82" i="1"/>
  <c r="I82" i="1"/>
  <c r="F82" i="1"/>
  <c r="J81" i="1"/>
  <c r="I81" i="1"/>
  <c r="F81" i="1"/>
  <c r="J78" i="1"/>
  <c r="I78" i="1"/>
  <c r="F78" i="1"/>
  <c r="J77" i="1"/>
  <c r="I77" i="1"/>
  <c r="F77" i="1"/>
  <c r="J75" i="1"/>
  <c r="I75" i="1"/>
  <c r="F75" i="1"/>
  <c r="J74" i="1"/>
  <c r="I74" i="1"/>
  <c r="F74" i="1"/>
  <c r="J73" i="1"/>
  <c r="I73" i="1"/>
  <c r="F73" i="1"/>
  <c r="J72" i="1"/>
  <c r="I72" i="1"/>
  <c r="F72" i="1"/>
  <c r="J70" i="1"/>
  <c r="I70" i="1"/>
  <c r="F70" i="1"/>
  <c r="J69" i="1"/>
  <c r="I69" i="1"/>
  <c r="F69" i="1"/>
  <c r="J68" i="1"/>
  <c r="I68" i="1"/>
  <c r="F68" i="1"/>
  <c r="J67" i="1"/>
  <c r="I67" i="1"/>
  <c r="F67" i="1"/>
  <c r="J66" i="1"/>
  <c r="I66" i="1"/>
  <c r="F66" i="1"/>
  <c r="J65" i="1"/>
  <c r="I65" i="1"/>
  <c r="F65" i="1"/>
  <c r="J62" i="1"/>
  <c r="I62" i="1"/>
  <c r="F62" i="1"/>
  <c r="J61" i="1"/>
  <c r="F61" i="1"/>
  <c r="I60" i="1"/>
  <c r="F60" i="1"/>
  <c r="J59" i="1"/>
  <c r="I59" i="1"/>
  <c r="F59" i="1"/>
  <c r="J58" i="1"/>
  <c r="F58" i="1"/>
  <c r="J57" i="1"/>
  <c r="F57" i="1"/>
  <c r="J56" i="1"/>
  <c r="F56" i="1"/>
  <c r="G55" i="1"/>
  <c r="J55" i="1" s="1"/>
  <c r="F55" i="1"/>
  <c r="J54" i="1"/>
  <c r="I54" i="1"/>
  <c r="F54" i="1"/>
  <c r="J53" i="1"/>
  <c r="I53" i="1"/>
  <c r="F53" i="1"/>
  <c r="J52" i="1"/>
  <c r="I52" i="1"/>
  <c r="F52" i="1"/>
  <c r="J51" i="1"/>
  <c r="I51" i="1"/>
  <c r="F51" i="1"/>
  <c r="J48" i="1"/>
  <c r="I48" i="1"/>
  <c r="F48" i="1"/>
  <c r="J46" i="1"/>
  <c r="I46" i="1"/>
  <c r="F46" i="1"/>
  <c r="J45" i="1"/>
  <c r="I45" i="1"/>
  <c r="F45" i="1"/>
  <c r="J44" i="1"/>
  <c r="I44" i="1"/>
  <c r="F44" i="1"/>
  <c r="J43" i="1"/>
  <c r="I43" i="1"/>
  <c r="F43" i="1"/>
  <c r="J41" i="1"/>
  <c r="I41" i="1"/>
  <c r="F41" i="1"/>
  <c r="J40" i="1"/>
  <c r="I40" i="1"/>
  <c r="F40" i="1"/>
  <c r="J39" i="1"/>
  <c r="I39" i="1"/>
  <c r="F39" i="1"/>
  <c r="J38" i="1"/>
  <c r="I38" i="1"/>
  <c r="F38" i="1"/>
  <c r="J37" i="1"/>
  <c r="I37" i="1"/>
  <c r="F37" i="1"/>
  <c r="J36" i="1"/>
  <c r="I36" i="1"/>
  <c r="F36" i="1"/>
  <c r="J35" i="1"/>
  <c r="I35" i="1"/>
  <c r="F35" i="1"/>
  <c r="J34" i="1"/>
  <c r="I34" i="1"/>
  <c r="F34" i="1"/>
  <c r="J31" i="1"/>
  <c r="I31" i="1"/>
  <c r="F31" i="1"/>
  <c r="J29" i="1"/>
  <c r="I29" i="1"/>
  <c r="F29" i="1"/>
  <c r="J28" i="1"/>
  <c r="I28" i="1"/>
  <c r="F28" i="1"/>
  <c r="J26" i="1"/>
  <c r="I26" i="1"/>
  <c r="F26" i="1"/>
  <c r="J24" i="1"/>
  <c r="I24" i="1"/>
  <c r="F24" i="1"/>
  <c r="J22" i="1"/>
  <c r="I22" i="1"/>
  <c r="F22" i="1"/>
  <c r="J21" i="1"/>
  <c r="I21" i="1"/>
  <c r="F21" i="1"/>
  <c r="J20" i="1"/>
  <c r="I20" i="1"/>
  <c r="F20" i="1"/>
  <c r="G18" i="1"/>
  <c r="J18" i="1" s="1"/>
  <c r="F18" i="1"/>
  <c r="G17" i="1"/>
  <c r="J17" i="1" s="1"/>
  <c r="F17" i="1"/>
  <c r="J15" i="1"/>
  <c r="I15" i="1"/>
  <c r="F15" i="1"/>
  <c r="J14" i="1"/>
  <c r="F14" i="1"/>
  <c r="J13" i="1"/>
  <c r="I13" i="1"/>
  <c r="F13" i="1"/>
  <c r="J12" i="1"/>
  <c r="F12" i="1"/>
  <c r="J11" i="1"/>
  <c r="I11" i="1"/>
  <c r="F11" i="1"/>
  <c r="J10" i="1"/>
  <c r="I10" i="1"/>
  <c r="F10" i="1"/>
  <c r="J9" i="1"/>
  <c r="F9" i="1"/>
  <c r="I112" i="1" l="1"/>
  <c r="I63" i="1"/>
  <c r="I152" i="1"/>
  <c r="I58" i="1"/>
  <c r="I32" i="1"/>
  <c r="F132" i="1"/>
  <c r="F63" i="1"/>
  <c r="I100" i="1"/>
  <c r="F32" i="1"/>
  <c r="J32" i="1" s="1"/>
  <c r="F152" i="1"/>
  <c r="F112" i="1"/>
  <c r="F7" i="1"/>
  <c r="I56" i="1"/>
  <c r="J143" i="1"/>
  <c r="I9" i="1"/>
  <c r="F100" i="1"/>
  <c r="F49" i="1"/>
  <c r="I17" i="1"/>
  <c r="J60" i="1"/>
  <c r="I61" i="1"/>
  <c r="I145" i="1"/>
  <c r="I14" i="1"/>
  <c r="I55" i="1"/>
  <c r="I57" i="1"/>
  <c r="I12" i="1"/>
  <c r="I18" i="1"/>
  <c r="I144" i="1"/>
  <c r="I146" i="1"/>
  <c r="J112" i="1" l="1"/>
  <c r="F164" i="1"/>
  <c r="J152" i="1"/>
  <c r="J100" i="1"/>
  <c r="J63" i="1"/>
  <c r="I132" i="1"/>
  <c r="J132" i="1" s="1"/>
  <c r="I7" i="1"/>
  <c r="J7" i="1" s="1"/>
  <c r="I49" i="1"/>
  <c r="J49" i="1" s="1"/>
  <c r="I164" i="1" l="1"/>
  <c r="J164" i="1" s="1"/>
  <c r="L164" i="1" l="1"/>
</calcChain>
</file>

<file path=xl/sharedStrings.xml><?xml version="1.0" encoding="utf-8"?>
<sst xmlns="http://schemas.openxmlformats.org/spreadsheetml/2006/main" count="535" uniqueCount="297">
  <si>
    <t>МБУ  ДО "СШ" УМКА" города  Магнитогорска</t>
  </si>
  <si>
    <t>N п/п</t>
  </si>
  <si>
    <t>Наименование услуги</t>
  </si>
  <si>
    <t>2022г.</t>
  </si>
  <si>
    <t>2023г.</t>
  </si>
  <si>
    <t>Изменение тарифа%</t>
  </si>
  <si>
    <t>Примечание</t>
  </si>
  <si>
    <t>Тариф за ед. услуги, руб.</t>
  </si>
  <si>
    <t>Кол-во предоставленных услуг</t>
  </si>
  <si>
    <t>Всего, руб.</t>
  </si>
  <si>
    <t>2023г.-план/ Тариф за ед. услуги, руб.</t>
  </si>
  <si>
    <t>Кол-во планируемых предоставленных услуг</t>
  </si>
  <si>
    <t>Проведение занятий в бассейне (1 занятие, продолжительностью 45 минут) (НДС не предусмотрен)</t>
  </si>
  <si>
    <t>для граждан до 18.00</t>
  </si>
  <si>
    <t>Увеличение тарифа</t>
  </si>
  <si>
    <t>для граждан после 18.00</t>
  </si>
  <si>
    <t>для детей (от 5 до 14 лет) до 18.00</t>
  </si>
  <si>
    <t>для детей (от 5 до 14 лет) после 18.00</t>
  </si>
  <si>
    <t>для детей (5-14 лет) из многодетных семей</t>
  </si>
  <si>
    <t>Тариф без изменений</t>
  </si>
  <si>
    <t>для граждан, достигших пенсионного возраста по старости до 18.00</t>
  </si>
  <si>
    <t>для граждан, достигших пенсионного возраста по старости после 18.00</t>
  </si>
  <si>
    <t>Проведение индивидуальных занятий в бассейне (1 занятие, продолжительностью 45 минут) (НДС не предусмотрен)</t>
  </si>
  <si>
    <t>для граждан</t>
  </si>
  <si>
    <t>для детей (от 5 до 14 лет)</t>
  </si>
  <si>
    <t>для граждан, достигших пенсионного возраста по старости</t>
  </si>
  <si>
    <t>Проведение занятий в оздоровительных группах ( продолжительностью 45 минут) (НДС не предусмотрен)</t>
  </si>
  <si>
    <t xml:space="preserve">для детей </t>
  </si>
  <si>
    <t>детские сады, школы, городские лагеря (до 18.00)</t>
  </si>
  <si>
    <t>сухой зал (1 посещение, продолжительностью 1 час)</t>
  </si>
  <si>
    <t>дорожка для плавания (1 посещение, продолжительностью 45 минут)</t>
  </si>
  <si>
    <t>Предоставление в пользование инвентаря для плавания (продолжительность использования 45 минут) (с учетом НДС)</t>
  </si>
  <si>
    <t>круг, жилет, шапочка, ласты, колобашка</t>
  </si>
  <si>
    <t>для детей (от 7 до 14 лет)</t>
  </si>
  <si>
    <t>для сопровождающих граждан</t>
  </si>
  <si>
    <t>для детей (7-14 лет) из многодетных семей</t>
  </si>
  <si>
    <t>Для граждан, достигших пенсионного возраста</t>
  </si>
  <si>
    <t>для группы дошкольных и школьных учреждений ( с прокатом коньков)</t>
  </si>
  <si>
    <t>для группы дошкольных и школьных учреждений ( без проката коньков)</t>
  </si>
  <si>
    <t>Хоккейная коробка (хоккейный корт)</t>
  </si>
  <si>
    <t>Предоставление в пользование инвентаря (продолжительность использования 1 час) (с учетом НДС)</t>
  </si>
  <si>
    <t>коньки</t>
  </si>
  <si>
    <t xml:space="preserve">клюшка </t>
  </si>
  <si>
    <t xml:space="preserve">шайба </t>
  </si>
  <si>
    <t xml:space="preserve">шлем </t>
  </si>
  <si>
    <t>Прочие услуги (с учетом НДС)</t>
  </si>
  <si>
    <t>заточка коньков (за пару)</t>
  </si>
  <si>
    <t>Предоставление объекта физической культуры и спорта - ФОК (продолжительностью 1 час) (НДС не предусмотрен)</t>
  </si>
  <si>
    <t>Игровая площадка</t>
  </si>
  <si>
    <t xml:space="preserve">зал единоборств </t>
  </si>
  <si>
    <t xml:space="preserve">зал хореографии </t>
  </si>
  <si>
    <t xml:space="preserve">балкон </t>
  </si>
  <si>
    <t>настольный теннис</t>
  </si>
  <si>
    <t>тренажерный зал (разово)</t>
  </si>
  <si>
    <t>тренажерный зал (абонемент на 1 месяц 12 занятий)</t>
  </si>
  <si>
    <t>тренажерный зал (абонемент на 1 месяц занятия не ограничены)</t>
  </si>
  <si>
    <t xml:space="preserve">Предоставление объекта физической культуры и спорта – спортивная площадка на улице- асфальт </t>
  </si>
  <si>
    <t xml:space="preserve">Предоставление объекта физической культуры и спорта – спортивная площадка на улице- корт футбол </t>
  </si>
  <si>
    <t xml:space="preserve">Предоставление объекта физической культуры и спорта – спортивная площадка на улице- корт большой теннис </t>
  </si>
  <si>
    <t>Проведение занятий в группах здоровья для граждан, достигших песионного возраста</t>
  </si>
  <si>
    <t>Предоставление спортивного объекта организациям и частным лицам для проведения спортивно-массовых мероприятий на ледовой арене (продолжительностью 1 час) (НДС не предусмотрен)</t>
  </si>
  <si>
    <t>Ледовая арена с 06.00 до 07.00</t>
  </si>
  <si>
    <t>Ледовая арена с 07.00 до 12.00</t>
  </si>
  <si>
    <t>Ледовая арена с 12.00 до 18.00</t>
  </si>
  <si>
    <t>Ледовая арена после 18.00</t>
  </si>
  <si>
    <t>Ледовая арена (выходные дни с 06.до 07.00)</t>
  </si>
  <si>
    <t>Ледовая арена (выходные дни с 07.до 23.00)</t>
  </si>
  <si>
    <t>Свободное (массовое) катание на коньках (с 1 человека, продолжительностью 1 час) (НДС не предусмотрен)</t>
  </si>
  <si>
    <t>для детей (до 14 лет)</t>
  </si>
  <si>
    <t xml:space="preserve">для граждан </t>
  </si>
  <si>
    <t>Группы дошкольных и школьных учреждений (с прокатом коньков)</t>
  </si>
  <si>
    <t>Свободное (массовое) катание на коньках с клюшками (с 1 человека, продолжительностью 1,5 часа) (НДС не предусмотрен)</t>
  </si>
  <si>
    <t xml:space="preserve">для детей (до 14 лет) </t>
  </si>
  <si>
    <t>Организация и проведение занятий в спортивно - оздоровительных группах по фигурному катанию и хоккею с шайбой (продолжительностью 1 час) (НДС не предусмотрен)</t>
  </si>
  <si>
    <t>по хоккею</t>
  </si>
  <si>
    <t>для детей (до 14 лет) (1 посещение)</t>
  </si>
  <si>
    <t>для граждан (1 посещение)</t>
  </si>
  <si>
    <t>по фигурному катанию</t>
  </si>
  <si>
    <t>Проведение спортивно-массового мероприятия</t>
  </si>
  <si>
    <t>Прведение спортивно-массового мероприятия на ледовой арене до 50 человек</t>
  </si>
  <si>
    <t>Хранение хоккейной формы (1 мес.)</t>
  </si>
  <si>
    <t>Хранение хоккейной формы (1 день)</t>
  </si>
  <si>
    <t>Предоставление объекта физической культуры и спорта (продолжительностью 1 час) (НДС не предусмотрен)</t>
  </si>
  <si>
    <t>Зал хореографии</t>
  </si>
  <si>
    <t>Спортивная площадка на балконе</t>
  </si>
  <si>
    <t>Стол для настольного тенниса</t>
  </si>
  <si>
    <t>Тренажерный зал (абонемент безлимит)</t>
  </si>
  <si>
    <t>Тренажерный зал (абонемент 12 занятий)</t>
  </si>
  <si>
    <t>Тренажерный зал (разово)</t>
  </si>
  <si>
    <t>Проведение занятий в группе здоровья для граждан, достигших пенсионного возраста по старости (1 занятие)</t>
  </si>
  <si>
    <t>Предоставление в пользование спортивного инвентаря (продолжительностью 1 час) (с учетом НДС)</t>
  </si>
  <si>
    <t>Посещение ФОКа (с учетом стоимости бахил)</t>
  </si>
  <si>
    <t>Свободное массовое катание на коньках (с 1 человека, продолжительностью 1 час) (НДС не предусмотрен)</t>
  </si>
  <si>
    <t>Для граждан,</t>
  </si>
  <si>
    <t>Для детей  до 14 лет</t>
  </si>
  <si>
    <t>Для детей из многодетных семей до 14 лет</t>
  </si>
  <si>
    <t>Группы дошкольных и школьных учреждений (без проката коньков)</t>
  </si>
  <si>
    <t>Предоставление спортивного инвентаря (продолжительностью 1 час) (с учетом НДС)</t>
  </si>
  <si>
    <t>Предоставление объекта физической культуры и спорта (Каток) для сопровождающих граждан</t>
  </si>
  <si>
    <t xml:space="preserve">Предоставление объекта физической культуры и спорта </t>
  </si>
  <si>
    <t>Настольный теннис</t>
  </si>
  <si>
    <t>Прочие услуги (с учетом НДС)Прочие услуги (с учетом НДС)</t>
  </si>
  <si>
    <t>Предоставление объекта физической культуры и спорта – игровая площадка для футбола с искусственным покрытием (продолжительностью 1 час (НДС не предусмотрен):</t>
  </si>
  <si>
    <t>с 8-00 до 18-00</t>
  </si>
  <si>
    <t>с 8-00 до 18-00 (1/2 футбольного поля)</t>
  </si>
  <si>
    <t>с 8-00 до 18-00 (1/4 футбольного поля)</t>
  </si>
  <si>
    <t>после  18-00  (футбольное поле)</t>
  </si>
  <si>
    <t>после 18-00 (1/2 футбольного поля)</t>
  </si>
  <si>
    <t>после 18-00 (1/4 футбольного поля)</t>
  </si>
  <si>
    <t xml:space="preserve">В выходные и праздничные дни </t>
  </si>
  <si>
    <t>В выходные и праздничные дни (1/2 футбольного поля)</t>
  </si>
  <si>
    <t>Предоставление объекта физической культуры и спорта – игровая площадка для мини-футбола с искусственным покрытием (корт №1, корт № 2) (продолжительностью 1 час (НДС не предусмотрен):</t>
  </si>
  <si>
    <t>с 8-00 до 15-00</t>
  </si>
  <si>
    <t xml:space="preserve">с 15-00 до 18-00 </t>
  </si>
  <si>
    <t xml:space="preserve">с 18-00 до 22-00 </t>
  </si>
  <si>
    <t>В выходные и праздничные дни</t>
  </si>
  <si>
    <t>Организация физкультурно-оздоровительного обслуживания населения на спортивных площадках продолжительностью 1 час (НДС не предусмотрен):</t>
  </si>
  <si>
    <t>Игровой футбольный зал</t>
  </si>
  <si>
    <t>Тренажёрный зал разовое посещение с 1 человека</t>
  </si>
  <si>
    <t>Предоставление объекта физической культуры и спорта: зал единоборств, зал фехтования, зал бокса. (продолжительностью 1 час</t>
  </si>
  <si>
    <t>Разовое посещение объекта физической культуры и спорта: зал единоборств, зал фехтования, зал бокса. (продолжительностью 1 час)</t>
  </si>
  <si>
    <t>Предоставление объекта физической культуры и спорта - футбольное поле, продолжительностью 1 час (НДС не предусмотрен)</t>
  </si>
  <si>
    <t>с 08-00 до 18-00 будние дни</t>
  </si>
  <si>
    <t>с 18-00 до 23-00 будние дни</t>
  </si>
  <si>
    <r>
      <t xml:space="preserve">с 08-00 до 18-00 </t>
    </r>
    <r>
      <rPr>
        <sz val="12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будние дни (1/2 футбольного поля)</t>
    </r>
  </si>
  <si>
    <r>
      <t xml:space="preserve">с 18-00 до 23-00 </t>
    </r>
    <r>
      <rPr>
        <sz val="12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будние дни (1/2 футбольного поля)</t>
    </r>
  </si>
  <si>
    <r>
      <t>с 18-00 до 23-00</t>
    </r>
    <r>
      <rPr>
        <sz val="12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будние дни  (1/4 футбольного поля) </t>
    </r>
  </si>
  <si>
    <t xml:space="preserve">с 8-00 до 23-00 в выходные и праздничные дни </t>
  </si>
  <si>
    <t>с 8-00 до 23-00 в выходные и праздничные дни (1/2 футбольного поля)</t>
  </si>
  <si>
    <t>С 8-00 до 23-00 в выходные и праздничные дни (1/4 футбольного поля)</t>
  </si>
  <si>
    <t>Беговая дорожка</t>
  </si>
  <si>
    <t>Директор</t>
  </si>
  <si>
    <t>П.И. Бибик</t>
  </si>
  <si>
    <t>Исполнитель</t>
  </si>
  <si>
    <t>заместитель директора Попеленкова Ю.А.</t>
  </si>
  <si>
    <t>Проведение занятий в бассейне - групповые занятия (1 занятие, продолжительностью 45 минут) (НДС не предусмотрен)</t>
  </si>
  <si>
    <t>Предоставление объекта физической культуры и спорта - бассейн (НДС не предусмотрен)</t>
  </si>
  <si>
    <t>Проведение занятий в бассейне (абонемент на 1 человека на 1 месяц -12 занятий, продолжительностью 45 минут) (НДС не предусмотрен)</t>
  </si>
  <si>
    <t>ВСЕГО по объектам</t>
  </si>
  <si>
    <t>Предоставление объекта физической культуры и спорта (продолжительностью 1 час с учетом стоимости гардероба) (НДС не предусмотрен)</t>
  </si>
  <si>
    <t>для детей</t>
  </si>
  <si>
    <t>Исключить из перечня услуг</t>
  </si>
  <si>
    <t>Информация о перечне и объемах услуг на объектах</t>
  </si>
  <si>
    <t>Предоставление объекта физической культуры и спорта продолжительностью 1 час (НДС не предусмотрен)</t>
  </si>
  <si>
    <t>Плавательный бассейн «Ровесник»,  ул. Советская, д. 156</t>
  </si>
  <si>
    <t>Каток  «Ровесник»,  ул. Советская, д. 156, корп. 4</t>
  </si>
  <si>
    <t>Физкультурно-оздоровительный комплекс «Ровесник»,  ул. Советская, д. 156, корп. 1</t>
  </si>
  <si>
    <t>Физкультурно-оздоровительный комплекс «УМКА»,  ул. Советская, д.  211</t>
  </si>
  <si>
    <t xml:space="preserve">  Стадион «МАЛЫШ»  ул. Вокзальная, д.  114, корпус 2</t>
  </si>
  <si>
    <t xml:space="preserve">Стадион «Центральный» ул. Набережная, 11 </t>
  </si>
  <si>
    <t>Физкультурно-оздоровительный комплекс «ЮНИОР»,  ул. Жукова, д. 1, корп. 1</t>
  </si>
  <si>
    <t>Спортивная школа ул. Дружбы, д. 29</t>
  </si>
  <si>
    <t>Приложение №3</t>
  </si>
  <si>
    <t>к письму № ____ от _____________________</t>
  </si>
  <si>
    <t>Единица измерения</t>
  </si>
  <si>
    <t>предоставление гардероба</t>
  </si>
  <si>
    <t>велосипед подростковый</t>
  </si>
  <si>
    <t>велосипед детский</t>
  </si>
  <si>
    <t>клюшка</t>
  </si>
  <si>
    <t>шайба</t>
  </si>
  <si>
    <t>помещение</t>
  </si>
  <si>
    <t>каток</t>
  </si>
  <si>
    <t>палки для скандинавской ходьбы</t>
  </si>
  <si>
    <t>1 штука</t>
  </si>
  <si>
    <t>1 человек</t>
  </si>
  <si>
    <t>бесплатно</t>
  </si>
  <si>
    <t>1 час</t>
  </si>
  <si>
    <t>1 место</t>
  </si>
  <si>
    <t>футбольное поле</t>
  </si>
  <si>
    <t>площадка</t>
  </si>
  <si>
    <t>1 пара</t>
  </si>
  <si>
    <t>1 месяц</t>
  </si>
  <si>
    <t>1 комплект</t>
  </si>
  <si>
    <t>1</t>
  </si>
  <si>
    <t>2</t>
  </si>
  <si>
    <t>3</t>
  </si>
  <si>
    <t>4</t>
  </si>
  <si>
    <t>5</t>
  </si>
  <si>
    <t>6</t>
  </si>
  <si>
    <t>7</t>
  </si>
  <si>
    <t>8</t>
  </si>
  <si>
    <t>коньки для детей из многодетных семей</t>
  </si>
  <si>
    <t>34</t>
  </si>
  <si>
    <t>32</t>
  </si>
  <si>
    <t>33</t>
  </si>
  <si>
    <t>38</t>
  </si>
  <si>
    <t>заточка коньков</t>
  </si>
  <si>
    <t>-</t>
  </si>
  <si>
    <t>18</t>
  </si>
  <si>
    <t>19</t>
  </si>
  <si>
    <t>22</t>
  </si>
  <si>
    <t>лыжи беговые</t>
  </si>
  <si>
    <t>21</t>
  </si>
  <si>
    <t>ботинки лыжные</t>
  </si>
  <si>
    <t>20</t>
  </si>
  <si>
    <t>палки лыжные</t>
  </si>
  <si>
    <t>39</t>
  </si>
  <si>
    <t>1 сутки</t>
  </si>
  <si>
    <t>40</t>
  </si>
  <si>
    <t>37</t>
  </si>
  <si>
    <t>велосипед горный</t>
  </si>
  <si>
    <t>велосипед взрослый</t>
  </si>
  <si>
    <t>9</t>
  </si>
  <si>
    <t>10</t>
  </si>
  <si>
    <t>11</t>
  </si>
  <si>
    <t>12</t>
  </si>
  <si>
    <t>стритбольная площадка</t>
  </si>
  <si>
    <t>13</t>
  </si>
  <si>
    <t>14</t>
  </si>
  <si>
    <t>17</t>
  </si>
  <si>
    <t>городки (с 1-го человека)</t>
  </si>
  <si>
    <t>15</t>
  </si>
  <si>
    <t>городки (с пары)</t>
  </si>
  <si>
    <t>16</t>
  </si>
  <si>
    <t>дартс</t>
  </si>
  <si>
    <t>44</t>
  </si>
  <si>
    <t>для группы численностью до 50 человек</t>
  </si>
  <si>
    <t>для группы численностью от 51 до 100 человек</t>
  </si>
  <si>
    <t>для группы численностью от 101 до 200 человек</t>
  </si>
  <si>
    <t>42</t>
  </si>
  <si>
    <t>43</t>
  </si>
  <si>
    <t>группа</t>
  </si>
  <si>
    <t>29</t>
  </si>
  <si>
    <t>23</t>
  </si>
  <si>
    <t>24</t>
  </si>
  <si>
    <t>25</t>
  </si>
  <si>
    <t>26</t>
  </si>
  <si>
    <t>30</t>
  </si>
  <si>
    <t>27</t>
  </si>
  <si>
    <t>28</t>
  </si>
  <si>
    <t>31</t>
  </si>
  <si>
    <t>41</t>
  </si>
  <si>
    <t>35</t>
  </si>
  <si>
    <t>предоставление раздевалки (без душевой)</t>
  </si>
  <si>
    <t>36</t>
  </si>
  <si>
    <t>предоставление раздевалки для организованной группы (с душевой)</t>
  </si>
  <si>
    <t>для дошкольных и школьных учреждений</t>
  </si>
  <si>
    <t>комплект защиты (налокотники, наколенники, шлем)</t>
  </si>
  <si>
    <t>комплект (лыжи, ботинки, палки) для детей из многодетных семей</t>
  </si>
  <si>
    <t>мяч (футбольный, баскетбольный, волейбольный)</t>
  </si>
  <si>
    <t>ПРЕЙСКУРАНТ ЦЕН НА ПЛАТНЫЕ УСЛУГИ</t>
  </si>
  <si>
    <t xml:space="preserve">Утверждаю: </t>
  </si>
  <si>
    <t>Продолжительность предоставления объекта, услуг / Продолжительность проведения занятий, мероприятий</t>
  </si>
  <si>
    <r>
      <t>Предоставление объекта физической культуры и спорта</t>
    </r>
    <r>
      <rPr>
        <sz val="13"/>
        <color theme="1"/>
        <rFont val="Times New Roman"/>
        <family val="1"/>
        <charset val="204"/>
      </rPr>
      <t xml:space="preserve"> (НДС не предусмотрен)</t>
    </r>
  </si>
  <si>
    <t>1 стол</t>
  </si>
  <si>
    <t xml:space="preserve">хоккейная площадка </t>
  </si>
  <si>
    <r>
      <t>для детей до 7 лет</t>
    </r>
    <r>
      <rPr>
        <sz val="13.5"/>
        <color rgb="FF000000"/>
        <rFont val="Times New Roman"/>
        <family val="1"/>
        <charset val="204"/>
      </rPr>
      <t xml:space="preserve"> (при  сопровождении взрослых лиц старше 18 лет)</t>
    </r>
  </si>
  <si>
    <r>
      <t>для детей с 7 до 14 лет</t>
    </r>
    <r>
      <rPr>
        <sz val="13.5"/>
        <color rgb="FF000000"/>
        <rFont val="Times New Roman"/>
        <family val="1"/>
        <charset val="204"/>
      </rPr>
      <t xml:space="preserve"> (при  сопровождении взрослых лиц старше 18 лет)</t>
    </r>
  </si>
  <si>
    <r>
      <t>для детей с 7 до 14 из многодетных семей</t>
    </r>
    <r>
      <rPr>
        <sz val="13.5"/>
        <color rgb="FF000000"/>
        <rFont val="Times New Roman"/>
        <family val="1"/>
        <charset val="204"/>
      </rPr>
      <t xml:space="preserve"> (при  сопровождении взрослых лиц старше 18 лет)</t>
    </r>
  </si>
  <si>
    <t>10 часов</t>
  </si>
  <si>
    <r>
      <t>Предоставление площадок для проведения культурных, массовых, спортивных, физкультурно-оздоровительных мероприятий</t>
    </r>
    <r>
      <rPr>
        <sz val="13"/>
        <color theme="1"/>
        <rFont val="Times New Roman"/>
        <family val="1"/>
        <charset val="204"/>
      </rPr>
      <t xml:space="preserve"> (НДС не предусмотрен)</t>
    </r>
  </si>
  <si>
    <t>для группы свыше 200 человек</t>
  </si>
  <si>
    <r>
      <t>Услуги по организации и проведению коммерческих мероприятий (праздников, новогодних представлений, выпускных вечеров, дней рождения, корпоративных мероприятий, спортивных праздников и т.п.</t>
    </r>
    <r>
      <rPr>
        <sz val="13"/>
        <color theme="1"/>
        <rFont val="Times New Roman"/>
        <family val="1"/>
        <charset val="204"/>
      </rPr>
      <t xml:space="preserve"> (НДС не предусмотрен)</t>
    </r>
  </si>
  <si>
    <t>для группы (до 50 человек)</t>
  </si>
  <si>
    <r>
      <t>Предоставление в пользование инвентаря</t>
    </r>
    <r>
      <rPr>
        <sz val="13"/>
        <color theme="1"/>
        <rFont val="Times New Roman"/>
        <family val="1"/>
        <charset val="204"/>
      </rPr>
      <t xml:space="preserve"> (с учетом НДС)</t>
    </r>
  </si>
  <si>
    <t>комплект (лыжи, ботинки, палки)</t>
  </si>
  <si>
    <t>ледянки, санки-ледянки, санки</t>
  </si>
  <si>
    <r>
      <t>Прочие услуги</t>
    </r>
    <r>
      <rPr>
        <sz val="13"/>
        <color theme="1"/>
        <rFont val="Times New Roman"/>
        <family val="1"/>
        <charset val="204"/>
      </rPr>
      <t xml:space="preserve"> (с учетом НДС)</t>
    </r>
  </si>
  <si>
    <t>не более 3-х часов</t>
  </si>
  <si>
    <t xml:space="preserve">хранение спортивного инвентаря </t>
  </si>
  <si>
    <t xml:space="preserve">Примечание: </t>
  </si>
  <si>
    <t>Общая стоимость оказанной услуги определяется исходя из фактической продолжительности предоставления услуги и установленного тарифа на единицу времени на дату предоставления услуги.</t>
  </si>
  <si>
    <t>предоставление раздевалки для организованной группы (без душевой)</t>
  </si>
  <si>
    <t>Тариф за единицу услуги, рублей</t>
  </si>
  <si>
    <t>для граждан (абонемент на 10 посещений )</t>
  </si>
  <si>
    <t>футбольное поле, стритбол  – разовое посещение площадок</t>
  </si>
  <si>
    <t>стол для настольного тенниса, 1 час</t>
  </si>
  <si>
    <t>футбольное поле, 1 час</t>
  </si>
  <si>
    <t>хоккейная площадка, 1 час</t>
  </si>
  <si>
    <t>стритбольная площадка, 1 час</t>
  </si>
  <si>
    <t>площадка для дартса, 1 час</t>
  </si>
  <si>
    <t>площадка городки, 1 человек 1 час</t>
  </si>
  <si>
    <t>площадка городки, 2 человека 1 час</t>
  </si>
  <si>
    <t>разовое посещение площадки, 1 человек 1 час</t>
  </si>
  <si>
    <t>каток, 1 человек 1 час</t>
  </si>
  <si>
    <t>каток дети с 7 до 14 лет, 1 человек 1 час</t>
  </si>
  <si>
    <t>каток сопровождающие, 1 человек 1 час</t>
  </si>
  <si>
    <t>абонемент на 10 посещений</t>
  </si>
  <si>
    <t>площадка для мероприятия (группа до 50 чел), 1 час</t>
  </si>
  <si>
    <t>площадка для мероприятия (группа от 51 до 100 чел), 1 час</t>
  </si>
  <si>
    <t>площадка для мероприятия (группа от 101 до 200 чел), 1 час</t>
  </si>
  <si>
    <t>площадка для мероприятия (группа свыше 200 чел), 1 час</t>
  </si>
  <si>
    <t>мероприятия для дошкольных и школьных учреждений (1 человек 1 час)</t>
  </si>
  <si>
    <t>организация мероприятия (группа до 50 чел) 1 час</t>
  </si>
  <si>
    <t>гардероб, 1 место</t>
  </si>
  <si>
    <t>хранение инвентаря, 1 сутки</t>
  </si>
  <si>
    <t>хранение инвентаря, 1 месяц</t>
  </si>
  <si>
    <t>Краткое наименование услуги (для терминала)</t>
  </si>
  <si>
    <t>заточка пары коньков</t>
  </si>
  <si>
    <t>№№ услуги п/п</t>
  </si>
  <si>
    <t>раздевалка, 1 место</t>
  </si>
  <si>
    <t>раздевалка для группы с душевой (до 3-х часов)</t>
  </si>
  <si>
    <t>раздевалка для группы без душевой (до 3-х часов)</t>
  </si>
  <si>
    <t>ДЕЙСТВУЕТ С 12.07.2025 г.</t>
  </si>
  <si>
    <t>МАУ "Парки Магнитки" г.Магнитогорска</t>
  </si>
  <si>
    <t>Директор МАУ "Парки Магнитки" г. Магнитогорска
   _____________ М.М. Саляхова</t>
  </si>
  <si>
    <t>"11"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</si>
</sst>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3"/>
      <color theme="1"/>
      <name val="Times New Roman"/>
      <family val="1"/>
      <charset val="204"/>
    </font>
    <font>
      <sz val="13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5" fillId="0" borderId="0"/>
    <xf numFmtId="164" fontId="16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1" fillId="0" borderId="0"/>
    <xf numFmtId="0" fontId="17" fillId="0" borderId="0"/>
    <xf numFmtId="0" fontId="14" fillId="0" borderId="0"/>
    <xf numFmtId="0" fontId="18" fillId="0" borderId="0"/>
  </cellStyleXfs>
  <cellXfs count="16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5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4" fontId="2" fillId="0" borderId="5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justify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4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0" xfId="0" applyFont="1"/>
    <xf numFmtId="0" fontId="10" fillId="0" borderId="3" xfId="0" applyFont="1" applyBorder="1"/>
    <xf numFmtId="0" fontId="10" fillId="0" borderId="3" xfId="0" applyFont="1" applyBorder="1" applyAlignment="1">
      <alignment vertical="center"/>
    </xf>
    <xf numFmtId="0" fontId="2" fillId="0" borderId="0" xfId="0" applyFont="1" applyAlignment="1">
      <alignment horizontal="right"/>
    </xf>
    <xf numFmtId="4" fontId="4" fillId="0" borderId="2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4" fontId="1" fillId="0" borderId="0" xfId="0" applyNumberFormat="1" applyFont="1"/>
    <xf numFmtId="0" fontId="2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0" fontId="12" fillId="0" borderId="0" xfId="6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13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vertical="top"/>
    </xf>
    <xf numFmtId="0" fontId="19" fillId="0" borderId="2" xfId="0" applyFont="1" applyBorder="1" applyAlignment="1">
      <alignment vertical="center" wrapText="1"/>
    </xf>
    <xf numFmtId="4" fontId="12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9" fontId="12" fillId="0" borderId="2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4">
    <cellStyle name="Обычный" xfId="0" builtinId="0"/>
    <cellStyle name="Обычный 2 2 2" xfId="12"/>
    <cellStyle name="Обычный 2 2 3" xfId="13"/>
    <cellStyle name="Обычный 2 3" xfId="3"/>
    <cellStyle name="Обычный 2 3 2 2" xfId="8"/>
    <cellStyle name="Обычный 3 2" xfId="5"/>
    <cellStyle name="Обычный 3 4" xfId="11"/>
    <cellStyle name="Обычный 4 2" xfId="2"/>
    <cellStyle name="Обычный 4 2 3" xfId="9"/>
    <cellStyle name="Обычный 4 2 3 2" xfId="10"/>
    <cellStyle name="Обычный 6 2" xfId="7"/>
    <cellStyle name="Обычный 7" xfId="6"/>
    <cellStyle name="Процентный" xfId="1" builtinId="5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0"/>
  <sheetViews>
    <sheetView tabSelected="1" topLeftCell="A34" zoomScale="85" zoomScaleNormal="85" workbookViewId="0">
      <selection activeCell="A4" sqref="A4:G4"/>
    </sheetView>
  </sheetViews>
  <sheetFormatPr defaultColWidth="10.28515625" defaultRowHeight="15" outlineLevelCol="1" x14ac:dyDescent="0.25"/>
  <cols>
    <col min="1" max="1" width="8" style="107" customWidth="1"/>
    <col min="2" max="2" width="0" style="103" hidden="1" customWidth="1"/>
    <col min="3" max="3" width="40.140625" style="103" customWidth="1"/>
    <col min="4" max="4" width="42.42578125" style="103" hidden="1" customWidth="1" outlineLevel="1"/>
    <col min="5" max="5" width="17.28515625" style="103" customWidth="1" collapsed="1"/>
    <col min="6" max="6" width="26.140625" style="103" customWidth="1"/>
    <col min="7" max="7" width="16.5703125" style="112" customWidth="1"/>
    <col min="8" max="16384" width="10.28515625" style="103"/>
  </cols>
  <sheetData>
    <row r="1" spans="1:61" x14ac:dyDescent="0.25">
      <c r="C1" s="109"/>
      <c r="D1" s="109"/>
      <c r="E1" s="120" t="s">
        <v>241</v>
      </c>
      <c r="F1" s="120"/>
      <c r="G1" s="120"/>
    </row>
    <row r="2" spans="1:61" ht="42" customHeight="1" x14ac:dyDescent="0.25">
      <c r="C2" s="109"/>
      <c r="D2" s="109"/>
      <c r="E2" s="120" t="s">
        <v>295</v>
      </c>
      <c r="F2" s="120"/>
      <c r="G2" s="120"/>
    </row>
    <row r="3" spans="1:61" ht="37.5" customHeight="1" x14ac:dyDescent="0.25">
      <c r="C3" s="109"/>
      <c r="D3" s="109"/>
      <c r="E3" s="120" t="s">
        <v>296</v>
      </c>
      <c r="F3" s="120"/>
      <c r="G3" s="120"/>
    </row>
    <row r="4" spans="1:61" s="102" customFormat="1" ht="18.75" customHeight="1" x14ac:dyDescent="0.25">
      <c r="A4" s="130" t="s">
        <v>294</v>
      </c>
      <c r="B4" s="130"/>
      <c r="C4" s="130"/>
      <c r="D4" s="130"/>
      <c r="E4" s="130"/>
      <c r="F4" s="130"/>
      <c r="G4" s="130"/>
    </row>
    <row r="5" spans="1:61" ht="15.75" x14ac:dyDescent="0.25">
      <c r="A5" s="130" t="s">
        <v>240</v>
      </c>
      <c r="B5" s="130"/>
      <c r="C5" s="130"/>
      <c r="D5" s="130"/>
      <c r="E5" s="130"/>
      <c r="F5" s="130"/>
      <c r="G5" s="130"/>
    </row>
    <row r="6" spans="1:61" s="104" customFormat="1" ht="15.75" x14ac:dyDescent="0.25">
      <c r="A6" s="130" t="s">
        <v>293</v>
      </c>
      <c r="B6" s="130"/>
      <c r="C6" s="130"/>
      <c r="D6" s="130"/>
      <c r="E6" s="130"/>
      <c r="F6" s="130"/>
      <c r="G6" s="130"/>
    </row>
    <row r="7" spans="1:61" s="104" customFormat="1" ht="74.25" customHeight="1" x14ac:dyDescent="0.25">
      <c r="A7" s="117" t="s">
        <v>289</v>
      </c>
      <c r="B7" s="110"/>
      <c r="C7" s="118" t="s">
        <v>2</v>
      </c>
      <c r="D7" s="118" t="s">
        <v>287</v>
      </c>
      <c r="E7" s="118" t="s">
        <v>154</v>
      </c>
      <c r="F7" s="118" t="s">
        <v>242</v>
      </c>
      <c r="G7" s="119" t="s">
        <v>263</v>
      </c>
    </row>
    <row r="8" spans="1:61" s="105" customFormat="1" ht="50.25" customHeight="1" thickBot="1" x14ac:dyDescent="0.3">
      <c r="A8" s="108"/>
      <c r="B8" s="113"/>
      <c r="C8" s="127" t="s">
        <v>243</v>
      </c>
      <c r="D8" s="128"/>
      <c r="E8" s="128"/>
      <c r="F8" s="128"/>
      <c r="G8" s="129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</row>
    <row r="9" spans="1:61" ht="16.5" x14ac:dyDescent="0.25">
      <c r="A9" s="108" t="s">
        <v>173</v>
      </c>
      <c r="B9" s="114" t="e">
        <f>#REF!/#REF!</f>
        <v>#REF!</v>
      </c>
      <c r="C9" s="111" t="s">
        <v>52</v>
      </c>
      <c r="D9" s="111" t="s">
        <v>266</v>
      </c>
      <c r="E9" s="115" t="s">
        <v>244</v>
      </c>
      <c r="F9" s="115" t="s">
        <v>166</v>
      </c>
      <c r="G9" s="116">
        <v>200</v>
      </c>
    </row>
    <row r="10" spans="1:61" ht="16.5" x14ac:dyDescent="0.25">
      <c r="A10" s="108" t="s">
        <v>174</v>
      </c>
      <c r="B10" s="114" t="e">
        <f>#REF!/#REF!</f>
        <v>#REF!</v>
      </c>
      <c r="C10" s="111" t="s">
        <v>168</v>
      </c>
      <c r="D10" s="111" t="s">
        <v>267</v>
      </c>
      <c r="E10" s="115" t="s">
        <v>169</v>
      </c>
      <c r="F10" s="115" t="s">
        <v>166</v>
      </c>
      <c r="G10" s="116">
        <v>1000</v>
      </c>
    </row>
    <row r="11" spans="1:61" ht="16.5" x14ac:dyDescent="0.25">
      <c r="A11" s="108" t="s">
        <v>175</v>
      </c>
      <c r="B11" s="114" t="e">
        <f>#REF!/#REF!</f>
        <v>#REF!</v>
      </c>
      <c r="C11" s="111" t="s">
        <v>245</v>
      </c>
      <c r="D11" s="111" t="s">
        <v>268</v>
      </c>
      <c r="E11" s="115" t="s">
        <v>169</v>
      </c>
      <c r="F11" s="115" t="s">
        <v>166</v>
      </c>
      <c r="G11" s="116">
        <v>1700</v>
      </c>
    </row>
    <row r="12" spans="1:61" ht="16.5" x14ac:dyDescent="0.25">
      <c r="A12" s="108" t="s">
        <v>176</v>
      </c>
      <c r="B12" s="114" t="e">
        <f>#REF!/#REF!</f>
        <v>#REF!</v>
      </c>
      <c r="C12" s="111" t="s">
        <v>206</v>
      </c>
      <c r="D12" s="111" t="s">
        <v>269</v>
      </c>
      <c r="E12" s="115" t="s">
        <v>169</v>
      </c>
      <c r="F12" s="115" t="s">
        <v>166</v>
      </c>
      <c r="G12" s="116">
        <v>1000</v>
      </c>
    </row>
    <row r="13" spans="1:61" ht="16.5" x14ac:dyDescent="0.25">
      <c r="A13" s="108" t="s">
        <v>177</v>
      </c>
      <c r="B13" s="114" t="e">
        <f>#REF!/#REF!</f>
        <v>#REF!</v>
      </c>
      <c r="C13" s="111" t="s">
        <v>210</v>
      </c>
      <c r="D13" s="111" t="s">
        <v>271</v>
      </c>
      <c r="E13" s="115" t="s">
        <v>169</v>
      </c>
      <c r="F13" s="115" t="s">
        <v>166</v>
      </c>
      <c r="G13" s="116">
        <v>160</v>
      </c>
    </row>
    <row r="14" spans="1:61" s="105" customFormat="1" ht="17.25" thickBot="1" x14ac:dyDescent="0.3">
      <c r="A14" s="108" t="s">
        <v>178</v>
      </c>
      <c r="B14" s="114" t="e">
        <f>#REF!/#REF!</f>
        <v>#REF!</v>
      </c>
      <c r="C14" s="111" t="s">
        <v>212</v>
      </c>
      <c r="D14" s="111" t="s">
        <v>272</v>
      </c>
      <c r="E14" s="115" t="s">
        <v>169</v>
      </c>
      <c r="F14" s="115" t="s">
        <v>166</v>
      </c>
      <c r="G14" s="116">
        <v>250</v>
      </c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</row>
    <row r="15" spans="1:61" ht="16.5" x14ac:dyDescent="0.25">
      <c r="A15" s="108" t="s">
        <v>179</v>
      </c>
      <c r="B15" s="114" t="e">
        <f>#REF!/#REF!</f>
        <v>#REF!</v>
      </c>
      <c r="C15" s="111" t="s">
        <v>214</v>
      </c>
      <c r="D15" s="111" t="s">
        <v>270</v>
      </c>
      <c r="E15" s="115" t="s">
        <v>169</v>
      </c>
      <c r="F15" s="115" t="s">
        <v>166</v>
      </c>
      <c r="G15" s="116">
        <v>150</v>
      </c>
    </row>
    <row r="16" spans="1:61" ht="33" x14ac:dyDescent="0.25">
      <c r="A16" s="108" t="s">
        <v>180</v>
      </c>
      <c r="B16" s="114" t="e">
        <f>#REF!/#REF!</f>
        <v>#REF!</v>
      </c>
      <c r="C16" s="111" t="s">
        <v>265</v>
      </c>
      <c r="D16" s="111" t="s">
        <v>273</v>
      </c>
      <c r="E16" s="115" t="s">
        <v>164</v>
      </c>
      <c r="F16" s="115" t="s">
        <v>166</v>
      </c>
      <c r="G16" s="116">
        <v>130</v>
      </c>
    </row>
    <row r="17" spans="1:61" ht="16.5" x14ac:dyDescent="0.25">
      <c r="A17" s="108"/>
      <c r="B17" s="114" t="e">
        <f>#REF!/#REF!</f>
        <v>#REF!</v>
      </c>
      <c r="C17" s="127" t="s">
        <v>161</v>
      </c>
      <c r="D17" s="128"/>
      <c r="E17" s="128"/>
      <c r="F17" s="128"/>
      <c r="G17" s="129"/>
    </row>
    <row r="18" spans="1:61" ht="16.5" x14ac:dyDescent="0.25">
      <c r="A18" s="108" t="s">
        <v>202</v>
      </c>
      <c r="B18" s="114" t="e">
        <f>#REF!/#REF!</f>
        <v>#REF!</v>
      </c>
      <c r="C18" s="111" t="s">
        <v>69</v>
      </c>
      <c r="D18" s="111" t="s">
        <v>274</v>
      </c>
      <c r="E18" s="115" t="s">
        <v>164</v>
      </c>
      <c r="F18" s="115" t="s">
        <v>166</v>
      </c>
      <c r="G18" s="116">
        <v>150</v>
      </c>
    </row>
    <row r="19" spans="1:61" ht="51.75" x14ac:dyDescent="0.25">
      <c r="A19" s="108" t="s">
        <v>203</v>
      </c>
      <c r="B19" s="114" t="e">
        <f>#REF!/#REF!</f>
        <v>#REF!</v>
      </c>
      <c r="C19" s="111" t="s">
        <v>246</v>
      </c>
      <c r="D19" s="111"/>
      <c r="E19" s="115" t="s">
        <v>164</v>
      </c>
      <c r="F19" s="115" t="s">
        <v>166</v>
      </c>
      <c r="G19" s="116" t="s">
        <v>165</v>
      </c>
    </row>
    <row r="20" spans="1:61" ht="51.75" x14ac:dyDescent="0.25">
      <c r="A20" s="108" t="s">
        <v>204</v>
      </c>
      <c r="B20" s="114" t="e">
        <f>#REF!/#REF!</f>
        <v>#REF!</v>
      </c>
      <c r="C20" s="111" t="s">
        <v>247</v>
      </c>
      <c r="D20" s="111" t="s">
        <v>275</v>
      </c>
      <c r="E20" s="115" t="s">
        <v>164</v>
      </c>
      <c r="F20" s="115" t="s">
        <v>166</v>
      </c>
      <c r="G20" s="116">
        <v>60</v>
      </c>
    </row>
    <row r="21" spans="1:61" ht="51" x14ac:dyDescent="0.25">
      <c r="A21" s="108" t="s">
        <v>205</v>
      </c>
      <c r="B21" s="114" t="e">
        <f>#REF!/#REF!</f>
        <v>#REF!</v>
      </c>
      <c r="C21" s="111" t="s">
        <v>248</v>
      </c>
      <c r="D21" s="111"/>
      <c r="E21" s="115" t="s">
        <v>164</v>
      </c>
      <c r="F21" s="115" t="s">
        <v>166</v>
      </c>
      <c r="G21" s="116" t="s">
        <v>165</v>
      </c>
    </row>
    <row r="22" spans="1:61" ht="33" x14ac:dyDescent="0.25">
      <c r="A22" s="108" t="s">
        <v>207</v>
      </c>
      <c r="B22" s="114"/>
      <c r="C22" s="111" t="s">
        <v>34</v>
      </c>
      <c r="D22" s="111" t="s">
        <v>276</v>
      </c>
      <c r="E22" s="115" t="s">
        <v>164</v>
      </c>
      <c r="F22" s="115" t="s">
        <v>166</v>
      </c>
      <c r="G22" s="116">
        <v>60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</row>
    <row r="23" spans="1:61" ht="33" x14ac:dyDescent="0.25">
      <c r="A23" s="108" t="s">
        <v>208</v>
      </c>
      <c r="B23" s="114" t="e">
        <f>#REF!/#REF!</f>
        <v>#REF!</v>
      </c>
      <c r="C23" s="111" t="s">
        <v>264</v>
      </c>
      <c r="D23" s="111" t="s">
        <v>277</v>
      </c>
      <c r="E23" s="115" t="s">
        <v>164</v>
      </c>
      <c r="F23" s="115" t="s">
        <v>249</v>
      </c>
      <c r="G23" s="116">
        <v>1300</v>
      </c>
    </row>
    <row r="24" spans="1:61" ht="45.75" customHeight="1" x14ac:dyDescent="0.25">
      <c r="A24" s="108"/>
      <c r="B24" s="114" t="e">
        <f>#REF!/#REF!</f>
        <v>#REF!</v>
      </c>
      <c r="C24" s="127" t="s">
        <v>250</v>
      </c>
      <c r="D24" s="128"/>
      <c r="E24" s="128"/>
      <c r="F24" s="128"/>
      <c r="G24" s="129"/>
    </row>
    <row r="25" spans="1:61" ht="33" x14ac:dyDescent="0.25">
      <c r="A25" s="108" t="s">
        <v>211</v>
      </c>
      <c r="B25" s="114"/>
      <c r="C25" s="111" t="s">
        <v>216</v>
      </c>
      <c r="D25" s="111" t="s">
        <v>278</v>
      </c>
      <c r="E25" s="115" t="s">
        <v>169</v>
      </c>
      <c r="F25" s="115" t="s">
        <v>166</v>
      </c>
      <c r="G25" s="116">
        <v>3650</v>
      </c>
    </row>
    <row r="26" spans="1:61" ht="33" x14ac:dyDescent="0.25">
      <c r="A26" s="108" t="s">
        <v>213</v>
      </c>
      <c r="B26" s="114" t="e">
        <f>#REF!/#REF!</f>
        <v>#REF!</v>
      </c>
      <c r="C26" s="111" t="s">
        <v>217</v>
      </c>
      <c r="D26" s="111" t="s">
        <v>279</v>
      </c>
      <c r="E26" s="115" t="s">
        <v>169</v>
      </c>
      <c r="F26" s="115" t="s">
        <v>166</v>
      </c>
      <c r="G26" s="116">
        <v>6250</v>
      </c>
    </row>
    <row r="27" spans="1:61" ht="33" x14ac:dyDescent="0.25">
      <c r="A27" s="108" t="s">
        <v>209</v>
      </c>
      <c r="B27" s="114"/>
      <c r="C27" s="111" t="s">
        <v>218</v>
      </c>
      <c r="D27" s="111" t="s">
        <v>280</v>
      </c>
      <c r="E27" s="115" t="s">
        <v>169</v>
      </c>
      <c r="F27" s="115" t="s">
        <v>166</v>
      </c>
      <c r="G27" s="116">
        <v>8500</v>
      </c>
    </row>
    <row r="28" spans="1:61" ht="28.5" customHeight="1" x14ac:dyDescent="0.25">
      <c r="A28" s="108" t="s">
        <v>188</v>
      </c>
      <c r="B28" s="114" t="e">
        <f>#REF!/#REF!</f>
        <v>#REF!</v>
      </c>
      <c r="C28" s="111" t="s">
        <v>251</v>
      </c>
      <c r="D28" s="111" t="s">
        <v>281</v>
      </c>
      <c r="E28" s="115" t="s">
        <v>169</v>
      </c>
      <c r="F28" s="115" t="s">
        <v>166</v>
      </c>
      <c r="G28" s="116">
        <v>17000</v>
      </c>
    </row>
    <row r="29" spans="1:61" ht="56.25" customHeight="1" x14ac:dyDescent="0.25">
      <c r="A29" s="108"/>
      <c r="B29" s="114"/>
      <c r="C29" s="127" t="s">
        <v>252</v>
      </c>
      <c r="D29" s="128"/>
      <c r="E29" s="128"/>
      <c r="F29" s="128"/>
      <c r="G29" s="129"/>
    </row>
    <row r="30" spans="1:61" ht="49.5" x14ac:dyDescent="0.25">
      <c r="A30" s="108" t="s">
        <v>189</v>
      </c>
      <c r="B30" s="114" t="e">
        <f>#REF!/#REF!</f>
        <v>#REF!</v>
      </c>
      <c r="C30" s="111" t="s">
        <v>236</v>
      </c>
      <c r="D30" s="111" t="s">
        <v>282</v>
      </c>
      <c r="E30" s="115" t="s">
        <v>164</v>
      </c>
      <c r="F30" s="115" t="s">
        <v>166</v>
      </c>
      <c r="G30" s="116">
        <v>130</v>
      </c>
    </row>
    <row r="31" spans="1:61" ht="33" x14ac:dyDescent="0.25">
      <c r="A31" s="108" t="s">
        <v>194</v>
      </c>
      <c r="B31" s="114" t="e">
        <f>#REF!/#REF!</f>
        <v>#REF!</v>
      </c>
      <c r="C31" s="111" t="s">
        <v>253</v>
      </c>
      <c r="D31" s="111" t="s">
        <v>283</v>
      </c>
      <c r="E31" s="115" t="s">
        <v>221</v>
      </c>
      <c r="F31" s="115" t="s">
        <v>166</v>
      </c>
      <c r="G31" s="116">
        <v>3500</v>
      </c>
    </row>
    <row r="32" spans="1:61" ht="28.5" customHeight="1" x14ac:dyDescent="0.25">
      <c r="A32" s="108"/>
      <c r="B32" s="114" t="e">
        <f>#REF!/#REF!</f>
        <v>#REF!</v>
      </c>
      <c r="C32" s="127" t="s">
        <v>254</v>
      </c>
      <c r="D32" s="128"/>
      <c r="E32" s="128"/>
      <c r="F32" s="128"/>
      <c r="G32" s="129"/>
    </row>
    <row r="33" spans="1:61" ht="16.5" x14ac:dyDescent="0.25">
      <c r="A33" s="108" t="s">
        <v>192</v>
      </c>
      <c r="B33" s="114" t="e">
        <f>#REF!/#REF!</f>
        <v>#REF!</v>
      </c>
      <c r="C33" s="111" t="s">
        <v>200</v>
      </c>
      <c r="D33" s="111" t="s">
        <v>200</v>
      </c>
      <c r="E33" s="115" t="s">
        <v>163</v>
      </c>
      <c r="F33" s="115" t="s">
        <v>166</v>
      </c>
      <c r="G33" s="116">
        <v>300</v>
      </c>
    </row>
    <row r="34" spans="1:61" s="105" customFormat="1" ht="17.25" thickBot="1" x14ac:dyDescent="0.3">
      <c r="A34" s="108" t="s">
        <v>190</v>
      </c>
      <c r="B34" s="114"/>
      <c r="C34" s="111" t="s">
        <v>201</v>
      </c>
      <c r="D34" s="111" t="s">
        <v>201</v>
      </c>
      <c r="E34" s="115" t="s">
        <v>163</v>
      </c>
      <c r="F34" s="115" t="s">
        <v>166</v>
      </c>
      <c r="G34" s="116">
        <v>200</v>
      </c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</row>
    <row r="35" spans="1:61" s="106" customFormat="1" ht="16.5" x14ac:dyDescent="0.25">
      <c r="A35" s="108" t="s">
        <v>223</v>
      </c>
      <c r="B35" s="114" t="e">
        <f>#REF!/#REF!</f>
        <v>#REF!</v>
      </c>
      <c r="C35" s="111" t="s">
        <v>156</v>
      </c>
      <c r="D35" s="111" t="s">
        <v>156</v>
      </c>
      <c r="E35" s="115" t="s">
        <v>163</v>
      </c>
      <c r="F35" s="115" t="s">
        <v>166</v>
      </c>
      <c r="G35" s="116">
        <v>160</v>
      </c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</row>
    <row r="36" spans="1:61" ht="16.5" x14ac:dyDescent="0.25">
      <c r="A36" s="108" t="s">
        <v>224</v>
      </c>
      <c r="B36" s="114" t="e">
        <f>#REF!/#REF!</f>
        <v>#REF!</v>
      </c>
      <c r="C36" s="111" t="s">
        <v>157</v>
      </c>
      <c r="D36" s="111" t="s">
        <v>157</v>
      </c>
      <c r="E36" s="115" t="s">
        <v>163</v>
      </c>
      <c r="F36" s="115" t="s">
        <v>166</v>
      </c>
      <c r="G36" s="116">
        <v>160</v>
      </c>
    </row>
    <row r="37" spans="1:61" s="105" customFormat="1" ht="33.75" thickBot="1" x14ac:dyDescent="0.3">
      <c r="A37" s="108" t="s">
        <v>225</v>
      </c>
      <c r="B37" s="114"/>
      <c r="C37" s="111" t="s">
        <v>237</v>
      </c>
      <c r="D37" s="111" t="s">
        <v>237</v>
      </c>
      <c r="E37" s="115" t="s">
        <v>172</v>
      </c>
      <c r="F37" s="115" t="s">
        <v>166</v>
      </c>
      <c r="G37" s="116">
        <v>100</v>
      </c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</row>
    <row r="38" spans="1:61" ht="16.5" x14ac:dyDescent="0.25">
      <c r="A38" s="108" t="s">
        <v>226</v>
      </c>
      <c r="B38" s="114" t="e">
        <f>#REF!/#REF!</f>
        <v>#REF!</v>
      </c>
      <c r="C38" s="111" t="s">
        <v>162</v>
      </c>
      <c r="D38" s="111" t="s">
        <v>162</v>
      </c>
      <c r="E38" s="115" t="s">
        <v>170</v>
      </c>
      <c r="F38" s="115" t="s">
        <v>166</v>
      </c>
      <c r="G38" s="116">
        <v>80</v>
      </c>
    </row>
    <row r="39" spans="1:61" ht="16.5" x14ac:dyDescent="0.25">
      <c r="A39" s="108" t="s">
        <v>228</v>
      </c>
      <c r="B39" s="114" t="e">
        <f>#REF!/#REF!</f>
        <v>#REF!</v>
      </c>
      <c r="C39" s="111" t="s">
        <v>255</v>
      </c>
      <c r="D39" s="111" t="s">
        <v>255</v>
      </c>
      <c r="E39" s="115" t="s">
        <v>172</v>
      </c>
      <c r="F39" s="115" t="s">
        <v>166</v>
      </c>
      <c r="G39" s="116">
        <v>150</v>
      </c>
    </row>
    <row r="40" spans="1:61" ht="33" x14ac:dyDescent="0.25">
      <c r="A40" s="108" t="s">
        <v>229</v>
      </c>
      <c r="B40" s="114" t="e">
        <f>#REF!/#REF!</f>
        <v>#REF!</v>
      </c>
      <c r="C40" s="111" t="s">
        <v>238</v>
      </c>
      <c r="D40" s="111" t="s">
        <v>238</v>
      </c>
      <c r="E40" s="115" t="s">
        <v>172</v>
      </c>
      <c r="F40" s="115" t="s">
        <v>166</v>
      </c>
      <c r="G40" s="116">
        <v>80</v>
      </c>
    </row>
    <row r="41" spans="1:61" ht="16.5" x14ac:dyDescent="0.25">
      <c r="A41" s="108" t="s">
        <v>222</v>
      </c>
      <c r="B41" s="114" t="e">
        <f>#REF!/#REF!</f>
        <v>#REF!</v>
      </c>
      <c r="C41" s="111" t="s">
        <v>191</v>
      </c>
      <c r="D41" s="111" t="s">
        <v>191</v>
      </c>
      <c r="E41" s="115" t="s">
        <v>170</v>
      </c>
      <c r="F41" s="115" t="s">
        <v>166</v>
      </c>
      <c r="G41" s="116">
        <v>120</v>
      </c>
    </row>
    <row r="42" spans="1:61" ht="16.5" x14ac:dyDescent="0.25">
      <c r="A42" s="108" t="s">
        <v>227</v>
      </c>
      <c r="B42" s="114" t="e">
        <f>#REF!/#REF!</f>
        <v>#REF!</v>
      </c>
      <c r="C42" s="111" t="s">
        <v>193</v>
      </c>
      <c r="D42" s="111" t="s">
        <v>193</v>
      </c>
      <c r="E42" s="115" t="s">
        <v>170</v>
      </c>
      <c r="F42" s="115" t="s">
        <v>166</v>
      </c>
      <c r="G42" s="116">
        <v>120</v>
      </c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</row>
    <row r="43" spans="1:61" ht="16.5" x14ac:dyDescent="0.25">
      <c r="A43" s="108" t="s">
        <v>230</v>
      </c>
      <c r="B43" s="114" t="e">
        <f>#REF!/#REF!</f>
        <v>#REF!</v>
      </c>
      <c r="C43" s="111" t="s">
        <v>195</v>
      </c>
      <c r="D43" s="111" t="s">
        <v>195</v>
      </c>
      <c r="E43" s="115" t="s">
        <v>170</v>
      </c>
      <c r="F43" s="115" t="s">
        <v>166</v>
      </c>
      <c r="G43" s="116">
        <v>100</v>
      </c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</row>
    <row r="44" spans="1:61" ht="16.5" x14ac:dyDescent="0.25">
      <c r="A44" s="108" t="s">
        <v>183</v>
      </c>
      <c r="B44" s="114" t="e">
        <f>#REF!/#REF!</f>
        <v>#REF!</v>
      </c>
      <c r="C44" s="111" t="s">
        <v>41</v>
      </c>
      <c r="D44" s="111" t="s">
        <v>41</v>
      </c>
      <c r="E44" s="115" t="s">
        <v>170</v>
      </c>
      <c r="F44" s="115" t="s">
        <v>166</v>
      </c>
      <c r="G44" s="116">
        <v>150</v>
      </c>
    </row>
    <row r="45" spans="1:61" ht="33" x14ac:dyDescent="0.25">
      <c r="A45" s="108" t="s">
        <v>184</v>
      </c>
      <c r="B45" s="114" t="e">
        <f>#REF!/#REF!</f>
        <v>#REF!</v>
      </c>
      <c r="C45" s="111" t="s">
        <v>181</v>
      </c>
      <c r="D45" s="111" t="s">
        <v>181</v>
      </c>
      <c r="E45" s="115" t="s">
        <v>170</v>
      </c>
      <c r="F45" s="115" t="s">
        <v>166</v>
      </c>
      <c r="G45" s="116">
        <v>80</v>
      </c>
    </row>
    <row r="46" spans="1:61" ht="16.5" x14ac:dyDescent="0.25">
      <c r="A46" s="108" t="s">
        <v>182</v>
      </c>
      <c r="B46" s="114" t="e">
        <f>#REF!/#REF!</f>
        <v>#REF!</v>
      </c>
      <c r="C46" s="111" t="s">
        <v>158</v>
      </c>
      <c r="D46" s="111" t="s">
        <v>158</v>
      </c>
      <c r="E46" s="115" t="s">
        <v>163</v>
      </c>
      <c r="F46" s="115" t="s">
        <v>166</v>
      </c>
      <c r="G46" s="116">
        <v>100</v>
      </c>
    </row>
    <row r="47" spans="1:61" ht="16.5" x14ac:dyDescent="0.25">
      <c r="A47" s="108" t="s">
        <v>232</v>
      </c>
      <c r="B47" s="114" t="e">
        <f>#REF!/#REF!</f>
        <v>#REF!</v>
      </c>
      <c r="C47" s="111" t="s">
        <v>159</v>
      </c>
      <c r="D47" s="111" t="s">
        <v>159</v>
      </c>
      <c r="E47" s="115" t="s">
        <v>163</v>
      </c>
      <c r="F47" s="115" t="s">
        <v>166</v>
      </c>
      <c r="G47" s="116">
        <v>80</v>
      </c>
    </row>
    <row r="48" spans="1:61" ht="16.5" x14ac:dyDescent="0.25">
      <c r="A48" s="108" t="s">
        <v>234</v>
      </c>
      <c r="B48" s="114" t="e">
        <f>#REF!/#REF!</f>
        <v>#REF!</v>
      </c>
      <c r="C48" s="111" t="s">
        <v>256</v>
      </c>
      <c r="D48" s="111" t="s">
        <v>256</v>
      </c>
      <c r="E48" s="115" t="s">
        <v>163</v>
      </c>
      <c r="F48" s="115" t="s">
        <v>166</v>
      </c>
      <c r="G48" s="116">
        <v>100</v>
      </c>
    </row>
    <row r="49" spans="1:61" ht="33" x14ac:dyDescent="0.25">
      <c r="A49" s="108" t="s">
        <v>199</v>
      </c>
      <c r="B49" s="114" t="e">
        <f>#REF!/#REF!</f>
        <v>#REF!</v>
      </c>
      <c r="C49" s="111" t="s">
        <v>239</v>
      </c>
      <c r="D49" s="111" t="s">
        <v>239</v>
      </c>
      <c r="E49" s="115" t="s">
        <v>163</v>
      </c>
      <c r="F49" s="115" t="s">
        <v>166</v>
      </c>
      <c r="G49" s="116">
        <v>150</v>
      </c>
    </row>
    <row r="50" spans="1:61" ht="28.5" customHeight="1" x14ac:dyDescent="0.25">
      <c r="A50" s="108"/>
      <c r="B50" s="114" t="e">
        <f>#REF!/#REF!</f>
        <v>#REF!</v>
      </c>
      <c r="C50" s="127" t="s">
        <v>257</v>
      </c>
      <c r="D50" s="128"/>
      <c r="E50" s="128"/>
      <c r="F50" s="128"/>
      <c r="G50" s="129"/>
    </row>
    <row r="51" spans="1:61" ht="16.5" x14ac:dyDescent="0.25">
      <c r="A51" s="108" t="s">
        <v>185</v>
      </c>
      <c r="B51" s="114" t="e">
        <f>#REF!/#REF!</f>
        <v>#REF!</v>
      </c>
      <c r="C51" s="111" t="s">
        <v>155</v>
      </c>
      <c r="D51" s="111" t="s">
        <v>284</v>
      </c>
      <c r="E51" s="115" t="s">
        <v>167</v>
      </c>
      <c r="F51" s="115" t="s">
        <v>187</v>
      </c>
      <c r="G51" s="116">
        <v>50</v>
      </c>
    </row>
    <row r="52" spans="1:61" ht="33" x14ac:dyDescent="0.25">
      <c r="A52" s="108" t="s">
        <v>196</v>
      </c>
      <c r="B52" s="114" t="e">
        <f>#REF!/#REF!</f>
        <v>#REF!</v>
      </c>
      <c r="C52" s="111" t="s">
        <v>233</v>
      </c>
      <c r="D52" s="111" t="s">
        <v>290</v>
      </c>
      <c r="E52" s="115" t="s">
        <v>167</v>
      </c>
      <c r="F52" s="115" t="s">
        <v>258</v>
      </c>
      <c r="G52" s="116">
        <v>50</v>
      </c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</row>
    <row r="53" spans="1:61" ht="33" x14ac:dyDescent="0.25">
      <c r="A53" s="108" t="s">
        <v>198</v>
      </c>
      <c r="B53" s="114" t="e">
        <f>#REF!/#REF!</f>
        <v>#REF!</v>
      </c>
      <c r="C53" s="111" t="s">
        <v>235</v>
      </c>
      <c r="D53" s="111" t="s">
        <v>291</v>
      </c>
      <c r="E53" s="115" t="s">
        <v>160</v>
      </c>
      <c r="F53" s="115" t="s">
        <v>258</v>
      </c>
      <c r="G53" s="116">
        <v>850</v>
      </c>
    </row>
    <row r="54" spans="1:61" ht="49.5" x14ac:dyDescent="0.25">
      <c r="A54" s="108" t="s">
        <v>231</v>
      </c>
      <c r="B54" s="114" t="e">
        <f>#REF!/#REF!</f>
        <v>#REF!</v>
      </c>
      <c r="C54" s="111" t="s">
        <v>262</v>
      </c>
      <c r="D54" s="111" t="s">
        <v>292</v>
      </c>
      <c r="E54" s="115" t="s">
        <v>160</v>
      </c>
      <c r="F54" s="115" t="s">
        <v>258</v>
      </c>
      <c r="G54" s="116">
        <v>350</v>
      </c>
    </row>
    <row r="55" spans="1:61" ht="16.5" x14ac:dyDescent="0.25">
      <c r="A55" s="108" t="s">
        <v>219</v>
      </c>
      <c r="B55" s="114" t="e">
        <f>#REF!/#REF!</f>
        <v>#REF!</v>
      </c>
      <c r="C55" s="111" t="s">
        <v>186</v>
      </c>
      <c r="D55" s="111" t="s">
        <v>288</v>
      </c>
      <c r="E55" s="115" t="s">
        <v>170</v>
      </c>
      <c r="F55" s="115" t="s">
        <v>187</v>
      </c>
      <c r="G55" s="116">
        <v>250</v>
      </c>
    </row>
    <row r="56" spans="1:61" ht="16.5" x14ac:dyDescent="0.25">
      <c r="A56" s="108"/>
      <c r="B56" s="114" t="e">
        <f>#REF!/#REF!</f>
        <v>#REF!</v>
      </c>
      <c r="C56" s="127" t="s">
        <v>259</v>
      </c>
      <c r="D56" s="128"/>
      <c r="E56" s="128"/>
      <c r="F56" s="128"/>
      <c r="G56" s="129"/>
    </row>
    <row r="57" spans="1:61" ht="16.5" x14ac:dyDescent="0.25">
      <c r="A57" s="108" t="s">
        <v>220</v>
      </c>
      <c r="B57" s="114" t="e">
        <f>#REF!/#REF!</f>
        <v>#REF!</v>
      </c>
      <c r="C57" s="111" t="s">
        <v>197</v>
      </c>
      <c r="D57" s="111" t="s">
        <v>285</v>
      </c>
      <c r="E57" s="115" t="s">
        <v>163</v>
      </c>
      <c r="F57" s="115" t="s">
        <v>197</v>
      </c>
      <c r="G57" s="116">
        <v>150</v>
      </c>
    </row>
    <row r="58" spans="1:61" ht="16.5" x14ac:dyDescent="0.25">
      <c r="A58" s="108" t="s">
        <v>215</v>
      </c>
      <c r="B58" s="114" t="e">
        <f>#REF!/#REF!</f>
        <v>#REF!</v>
      </c>
      <c r="C58" s="111" t="s">
        <v>171</v>
      </c>
      <c r="D58" s="111" t="s">
        <v>286</v>
      </c>
      <c r="E58" s="115" t="s">
        <v>163</v>
      </c>
      <c r="F58" s="115" t="s">
        <v>171</v>
      </c>
      <c r="G58" s="116">
        <v>600</v>
      </c>
    </row>
    <row r="59" spans="1:61" ht="16.5" x14ac:dyDescent="0.25">
      <c r="A59" s="108"/>
      <c r="B59" s="114" t="e">
        <f>#REF!/#REF!</f>
        <v>#REF!</v>
      </c>
      <c r="C59" s="124" t="s">
        <v>260</v>
      </c>
      <c r="D59" s="125"/>
      <c r="E59" s="125"/>
      <c r="F59" s="125"/>
      <c r="G59" s="12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</row>
    <row r="60" spans="1:61" ht="64.5" customHeight="1" x14ac:dyDescent="0.25">
      <c r="A60" s="108"/>
      <c r="B60" s="114" t="e">
        <f>#REF!/#REF!</f>
        <v>#REF!</v>
      </c>
      <c r="C60" s="121" t="s">
        <v>261</v>
      </c>
      <c r="D60" s="122"/>
      <c r="E60" s="122"/>
      <c r="F60" s="122"/>
      <c r="G60" s="123"/>
    </row>
  </sheetData>
  <sortState ref="A5:BR75">
    <sortCondition ref="A5:A75"/>
  </sortState>
  <mergeCells count="15">
    <mergeCell ref="E1:G1"/>
    <mergeCell ref="E2:G2"/>
    <mergeCell ref="E3:G3"/>
    <mergeCell ref="C60:G60"/>
    <mergeCell ref="C59:G59"/>
    <mergeCell ref="C8:G8"/>
    <mergeCell ref="C24:G24"/>
    <mergeCell ref="C29:G29"/>
    <mergeCell ref="C32:G32"/>
    <mergeCell ref="C50:G50"/>
    <mergeCell ref="C17:G17"/>
    <mergeCell ref="C56:G56"/>
    <mergeCell ref="A4:G4"/>
    <mergeCell ref="A5:G5"/>
    <mergeCell ref="A6:G6"/>
  </mergeCells>
  <pageMargins left="0.23622047244094491" right="0.23622047244094491" top="0.35433070866141736" bottom="0.35433070866141736" header="0.11811023622047245" footer="0.11811023622047245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0"/>
  <sheetViews>
    <sheetView workbookViewId="0">
      <selection activeCell="K26" sqref="K26"/>
    </sheetView>
  </sheetViews>
  <sheetFormatPr defaultRowHeight="15.75" x14ac:dyDescent="0.25"/>
  <cols>
    <col min="1" max="1" width="4.5703125" style="1" customWidth="1"/>
    <col min="2" max="2" width="9.140625" style="70"/>
    <col min="3" max="3" width="71.140625" style="71" customWidth="1"/>
    <col min="4" max="4" width="13.140625" style="72" customWidth="1"/>
    <col min="5" max="5" width="11.7109375" style="72" customWidth="1"/>
    <col min="6" max="6" width="16.28515625" style="73" customWidth="1"/>
    <col min="7" max="7" width="14.7109375" style="74" customWidth="1"/>
    <col min="8" max="8" width="20.28515625" style="75" customWidth="1"/>
    <col min="9" max="9" width="16" style="74" customWidth="1"/>
    <col min="10" max="10" width="10.5703125" style="74" customWidth="1"/>
    <col min="11" max="11" width="23.5703125" style="76" customWidth="1"/>
    <col min="12" max="12" width="18.140625" style="1" customWidth="1"/>
    <col min="13" max="16384" width="9.140625" style="1"/>
  </cols>
  <sheetData>
    <row r="1" spans="1:11" x14ac:dyDescent="0.25">
      <c r="K1" s="88" t="s">
        <v>152</v>
      </c>
    </row>
    <row r="2" spans="1:11" x14ac:dyDescent="0.25">
      <c r="I2" s="131" t="s">
        <v>153</v>
      </c>
      <c r="J2" s="131"/>
      <c r="K2" s="131"/>
    </row>
    <row r="3" spans="1:11" x14ac:dyDescent="0.25">
      <c r="B3" s="151" t="s">
        <v>142</v>
      </c>
      <c r="C3" s="151"/>
      <c r="D3" s="151"/>
      <c r="E3" s="151"/>
      <c r="F3" s="151"/>
      <c r="G3" s="151"/>
      <c r="H3" s="151"/>
      <c r="I3" s="151"/>
      <c r="J3" s="151"/>
      <c r="K3" s="151"/>
    </row>
    <row r="4" spans="1:11" ht="22.5" customHeight="1" x14ac:dyDescent="0.25">
      <c r="B4" s="152" t="s">
        <v>0</v>
      </c>
      <c r="C4" s="152"/>
      <c r="D4" s="152"/>
      <c r="E4" s="152"/>
      <c r="F4" s="152"/>
      <c r="G4" s="152"/>
      <c r="H4" s="152"/>
      <c r="I4" s="152"/>
      <c r="J4" s="152"/>
      <c r="K4" s="152"/>
    </row>
    <row r="5" spans="1:11" s="2" customFormat="1" x14ac:dyDescent="0.25">
      <c r="B5" s="153" t="s">
        <v>1</v>
      </c>
      <c r="C5" s="153" t="s">
        <v>2</v>
      </c>
      <c r="D5" s="154" t="s">
        <v>3</v>
      </c>
      <c r="E5" s="155"/>
      <c r="F5" s="156"/>
      <c r="G5" s="157" t="s">
        <v>4</v>
      </c>
      <c r="H5" s="158"/>
      <c r="I5" s="159"/>
      <c r="J5" s="160" t="s">
        <v>5</v>
      </c>
      <c r="K5" s="162" t="s">
        <v>6</v>
      </c>
    </row>
    <row r="6" spans="1:11" s="2" customFormat="1" ht="50.25" customHeight="1" x14ac:dyDescent="0.25">
      <c r="B6" s="153"/>
      <c r="C6" s="153"/>
      <c r="D6" s="3" t="s">
        <v>7</v>
      </c>
      <c r="E6" s="3" t="s">
        <v>8</v>
      </c>
      <c r="F6" s="4" t="s">
        <v>9</v>
      </c>
      <c r="G6" s="4" t="s">
        <v>10</v>
      </c>
      <c r="H6" s="3" t="s">
        <v>11</v>
      </c>
      <c r="I6" s="4" t="s">
        <v>9</v>
      </c>
      <c r="J6" s="161"/>
      <c r="K6" s="163"/>
    </row>
    <row r="7" spans="1:11" ht="19.5" customHeight="1" x14ac:dyDescent="0.25">
      <c r="A7" s="1">
        <v>1</v>
      </c>
      <c r="B7" s="86" t="s">
        <v>144</v>
      </c>
      <c r="C7" s="5"/>
      <c r="D7" s="5"/>
      <c r="E7" s="5"/>
      <c r="F7" s="6">
        <f>SUM(F9:F15)+F17+F18+F20+F21+F22+F24+F26+F28+F29+F31</f>
        <v>17769730</v>
      </c>
      <c r="G7" s="5"/>
      <c r="H7" s="5"/>
      <c r="I7" s="6">
        <f>SUM(I9:I15)+I17+I18+I20+I21+I22+I24+I26+I28+I29+I31</f>
        <v>19619900</v>
      </c>
      <c r="J7" s="6">
        <f>I7*100/F7</f>
        <v>110.41191959585204</v>
      </c>
      <c r="K7" s="7"/>
    </row>
    <row r="8" spans="1:11" s="9" customFormat="1" x14ac:dyDescent="0.25">
      <c r="B8" s="8">
        <v>1</v>
      </c>
      <c r="C8" s="138" t="s">
        <v>12</v>
      </c>
      <c r="D8" s="139"/>
      <c r="E8" s="139"/>
      <c r="F8" s="139"/>
      <c r="G8" s="139"/>
      <c r="H8" s="139"/>
      <c r="I8" s="139"/>
      <c r="J8" s="139"/>
      <c r="K8" s="140"/>
    </row>
    <row r="9" spans="1:11" s="9" customFormat="1" ht="22.5" customHeight="1" x14ac:dyDescent="0.25">
      <c r="B9" s="8"/>
      <c r="C9" s="10" t="s">
        <v>13</v>
      </c>
      <c r="D9" s="11">
        <v>200</v>
      </c>
      <c r="E9" s="8">
        <v>4985</v>
      </c>
      <c r="F9" s="11">
        <f>D9*E9</f>
        <v>997000</v>
      </c>
      <c r="G9" s="12">
        <v>250</v>
      </c>
      <c r="H9" s="13">
        <v>5000</v>
      </c>
      <c r="I9" s="14">
        <f>G9*H9</f>
        <v>1250000</v>
      </c>
      <c r="J9" s="14">
        <f>G9*100/D9-100</f>
        <v>25</v>
      </c>
      <c r="K9" s="15" t="s">
        <v>14</v>
      </c>
    </row>
    <row r="10" spans="1:11" s="9" customFormat="1" ht="30" customHeight="1" x14ac:dyDescent="0.25">
      <c r="B10" s="8"/>
      <c r="C10" s="10" t="s">
        <v>15</v>
      </c>
      <c r="D10" s="11">
        <v>250</v>
      </c>
      <c r="E10" s="8">
        <v>3541</v>
      </c>
      <c r="F10" s="11">
        <f t="shared" ref="F10:F18" si="0">D10*E10</f>
        <v>885250</v>
      </c>
      <c r="G10" s="12">
        <v>300</v>
      </c>
      <c r="H10" s="13">
        <v>3600</v>
      </c>
      <c r="I10" s="14">
        <f t="shared" ref="I10:I18" si="1">G10*H10</f>
        <v>1080000</v>
      </c>
      <c r="J10" s="14">
        <f t="shared" ref="J10:J18" si="2">G10*100/D10-100</f>
        <v>20</v>
      </c>
      <c r="K10" s="15" t="s">
        <v>14</v>
      </c>
    </row>
    <row r="11" spans="1:11" s="9" customFormat="1" ht="24" customHeight="1" x14ac:dyDescent="0.25">
      <c r="B11" s="8"/>
      <c r="C11" s="10" t="s">
        <v>16</v>
      </c>
      <c r="D11" s="11">
        <v>110</v>
      </c>
      <c r="E11" s="8">
        <v>3391</v>
      </c>
      <c r="F11" s="11">
        <f t="shared" si="0"/>
        <v>373010</v>
      </c>
      <c r="G11" s="12">
        <v>130</v>
      </c>
      <c r="H11" s="13">
        <v>3450</v>
      </c>
      <c r="I11" s="14">
        <f t="shared" si="1"/>
        <v>448500</v>
      </c>
      <c r="J11" s="14">
        <f t="shared" si="2"/>
        <v>18.181818181818187</v>
      </c>
      <c r="K11" s="15" t="s">
        <v>14</v>
      </c>
    </row>
    <row r="12" spans="1:11" s="9" customFormat="1" ht="26.25" customHeight="1" x14ac:dyDescent="0.25">
      <c r="B12" s="8"/>
      <c r="C12" s="10" t="s">
        <v>17</v>
      </c>
      <c r="D12" s="11">
        <v>150</v>
      </c>
      <c r="E12" s="8">
        <v>1715</v>
      </c>
      <c r="F12" s="11">
        <f t="shared" si="0"/>
        <v>257250</v>
      </c>
      <c r="G12" s="12">
        <v>180</v>
      </c>
      <c r="H12" s="13">
        <v>1750</v>
      </c>
      <c r="I12" s="14">
        <f t="shared" si="1"/>
        <v>315000</v>
      </c>
      <c r="J12" s="14">
        <f t="shared" si="2"/>
        <v>20</v>
      </c>
      <c r="K12" s="15" t="s">
        <v>14</v>
      </c>
    </row>
    <row r="13" spans="1:11" s="9" customFormat="1" ht="33" customHeight="1" x14ac:dyDescent="0.25">
      <c r="B13" s="8"/>
      <c r="C13" s="10" t="s">
        <v>18</v>
      </c>
      <c r="D13" s="11">
        <v>60</v>
      </c>
      <c r="E13" s="8">
        <v>156</v>
      </c>
      <c r="F13" s="11">
        <f t="shared" si="0"/>
        <v>9360</v>
      </c>
      <c r="G13" s="12">
        <v>60</v>
      </c>
      <c r="H13" s="13">
        <v>160</v>
      </c>
      <c r="I13" s="14">
        <f t="shared" si="1"/>
        <v>9600</v>
      </c>
      <c r="J13" s="14">
        <f t="shared" si="2"/>
        <v>0</v>
      </c>
      <c r="K13" s="15" t="s">
        <v>19</v>
      </c>
    </row>
    <row r="14" spans="1:11" s="9" customFormat="1" ht="33.75" customHeight="1" x14ac:dyDescent="0.25">
      <c r="B14" s="8"/>
      <c r="C14" s="10" t="s">
        <v>20</v>
      </c>
      <c r="D14" s="11">
        <v>100</v>
      </c>
      <c r="E14" s="8">
        <v>9243</v>
      </c>
      <c r="F14" s="11">
        <f t="shared" si="0"/>
        <v>924300</v>
      </c>
      <c r="G14" s="12">
        <v>130</v>
      </c>
      <c r="H14" s="13">
        <v>9350</v>
      </c>
      <c r="I14" s="14">
        <f t="shared" si="1"/>
        <v>1215500</v>
      </c>
      <c r="J14" s="14">
        <f t="shared" si="2"/>
        <v>30</v>
      </c>
      <c r="K14" s="15" t="s">
        <v>14</v>
      </c>
    </row>
    <row r="15" spans="1:11" s="9" customFormat="1" ht="35.25" customHeight="1" x14ac:dyDescent="0.25">
      <c r="B15" s="16"/>
      <c r="C15" s="17" t="s">
        <v>21</v>
      </c>
      <c r="D15" s="18">
        <v>150</v>
      </c>
      <c r="E15" s="8">
        <v>732</v>
      </c>
      <c r="F15" s="11">
        <f t="shared" si="0"/>
        <v>109800</v>
      </c>
      <c r="G15" s="12">
        <v>160</v>
      </c>
      <c r="H15" s="19">
        <v>750</v>
      </c>
      <c r="I15" s="14">
        <f t="shared" si="1"/>
        <v>120000</v>
      </c>
      <c r="J15" s="14">
        <f t="shared" si="2"/>
        <v>6.6666666666666714</v>
      </c>
      <c r="K15" s="15" t="s">
        <v>14</v>
      </c>
    </row>
    <row r="16" spans="1:11" ht="27.75" customHeight="1" x14ac:dyDescent="0.25">
      <c r="B16" s="20">
        <v>2</v>
      </c>
      <c r="C16" s="132" t="s">
        <v>22</v>
      </c>
      <c r="D16" s="133"/>
      <c r="E16" s="133"/>
      <c r="F16" s="133"/>
      <c r="G16" s="133"/>
      <c r="H16" s="133"/>
      <c r="I16" s="133"/>
      <c r="J16" s="133"/>
      <c r="K16" s="134"/>
    </row>
    <row r="17" spans="1:11" ht="22.5" customHeight="1" x14ac:dyDescent="0.25">
      <c r="B17" s="20"/>
      <c r="C17" s="21" t="s">
        <v>23</v>
      </c>
      <c r="D17" s="11">
        <v>500</v>
      </c>
      <c r="E17" s="20">
        <v>68</v>
      </c>
      <c r="F17" s="22">
        <f t="shared" si="0"/>
        <v>34000</v>
      </c>
      <c r="G17" s="12">
        <f>D17*110%</f>
        <v>550</v>
      </c>
      <c r="H17" s="13">
        <v>70</v>
      </c>
      <c r="I17" s="14">
        <f t="shared" si="1"/>
        <v>38500</v>
      </c>
      <c r="J17" s="14">
        <f t="shared" si="2"/>
        <v>10</v>
      </c>
      <c r="K17" s="15" t="s">
        <v>14</v>
      </c>
    </row>
    <row r="18" spans="1:11" ht="20.25" customHeight="1" x14ac:dyDescent="0.25">
      <c r="B18" s="20"/>
      <c r="C18" s="21" t="s">
        <v>24</v>
      </c>
      <c r="D18" s="11">
        <v>400</v>
      </c>
      <c r="E18" s="20">
        <v>162</v>
      </c>
      <c r="F18" s="22">
        <f t="shared" si="0"/>
        <v>64800</v>
      </c>
      <c r="G18" s="12">
        <f>D18*110%</f>
        <v>440.00000000000006</v>
      </c>
      <c r="H18" s="13">
        <v>170</v>
      </c>
      <c r="I18" s="14">
        <f t="shared" si="1"/>
        <v>74800.000000000015</v>
      </c>
      <c r="J18" s="14">
        <f t="shared" si="2"/>
        <v>10.000000000000014</v>
      </c>
      <c r="K18" s="15" t="s">
        <v>14</v>
      </c>
    </row>
    <row r="19" spans="1:11" ht="15.75" customHeight="1" x14ac:dyDescent="0.25">
      <c r="B19" s="23">
        <v>3</v>
      </c>
      <c r="C19" s="148" t="s">
        <v>137</v>
      </c>
      <c r="D19" s="149"/>
      <c r="E19" s="149"/>
      <c r="F19" s="149"/>
      <c r="G19" s="149"/>
      <c r="H19" s="149"/>
      <c r="I19" s="149"/>
      <c r="J19" s="149"/>
      <c r="K19" s="150"/>
    </row>
    <row r="20" spans="1:11" x14ac:dyDescent="0.25">
      <c r="B20" s="23"/>
      <c r="C20" s="21" t="s">
        <v>23</v>
      </c>
      <c r="D20" s="11">
        <v>2750</v>
      </c>
      <c r="E20" s="20">
        <v>50</v>
      </c>
      <c r="F20" s="22">
        <f t="shared" ref="F20:F22" si="3">D20*E20</f>
        <v>137500</v>
      </c>
      <c r="G20" s="11">
        <v>3000</v>
      </c>
      <c r="H20" s="13">
        <v>50</v>
      </c>
      <c r="I20" s="14">
        <f t="shared" ref="I20:I22" si="4">G20*H20</f>
        <v>150000</v>
      </c>
      <c r="J20" s="14">
        <f t="shared" ref="J20:J24" si="5">G20*100/D20-100</f>
        <v>9.0909090909090935</v>
      </c>
      <c r="K20" s="15" t="s">
        <v>14</v>
      </c>
    </row>
    <row r="21" spans="1:11" x14ac:dyDescent="0.25">
      <c r="B21" s="23"/>
      <c r="C21" s="21" t="s">
        <v>24</v>
      </c>
      <c r="D21" s="11">
        <v>1650</v>
      </c>
      <c r="E21" s="20">
        <v>5</v>
      </c>
      <c r="F21" s="22">
        <f t="shared" si="3"/>
        <v>8250</v>
      </c>
      <c r="G21" s="11">
        <v>1900</v>
      </c>
      <c r="H21" s="13">
        <v>10</v>
      </c>
      <c r="I21" s="14">
        <f t="shared" si="4"/>
        <v>19000</v>
      </c>
      <c r="J21" s="14">
        <f t="shared" si="5"/>
        <v>15.151515151515156</v>
      </c>
      <c r="K21" s="15" t="s">
        <v>14</v>
      </c>
    </row>
    <row r="22" spans="1:11" s="9" customFormat="1" ht="19.5" customHeight="1" x14ac:dyDescent="0.25">
      <c r="B22" s="16"/>
      <c r="C22" s="17" t="s">
        <v>25</v>
      </c>
      <c r="D22" s="18">
        <v>1650</v>
      </c>
      <c r="E22" s="16">
        <v>38</v>
      </c>
      <c r="F22" s="11">
        <f t="shared" si="3"/>
        <v>62700</v>
      </c>
      <c r="G22" s="11">
        <v>1900</v>
      </c>
      <c r="H22" s="19">
        <v>40</v>
      </c>
      <c r="I22" s="14">
        <f t="shared" si="4"/>
        <v>76000</v>
      </c>
      <c r="J22" s="14">
        <f t="shared" si="5"/>
        <v>15.151515151515156</v>
      </c>
      <c r="K22" s="15" t="s">
        <v>14</v>
      </c>
    </row>
    <row r="23" spans="1:11" x14ac:dyDescent="0.25">
      <c r="B23" s="20">
        <v>4</v>
      </c>
      <c r="C23" s="132" t="s">
        <v>26</v>
      </c>
      <c r="D23" s="133"/>
      <c r="E23" s="133"/>
      <c r="F23" s="133"/>
      <c r="G23" s="133"/>
      <c r="H23" s="133"/>
      <c r="I23" s="133"/>
      <c r="J23" s="133"/>
      <c r="K23" s="134"/>
    </row>
    <row r="24" spans="1:11" x14ac:dyDescent="0.25">
      <c r="B24" s="24"/>
      <c r="C24" s="25" t="s">
        <v>27</v>
      </c>
      <c r="D24" s="20">
        <v>190</v>
      </c>
      <c r="E24" s="20">
        <v>13448</v>
      </c>
      <c r="F24" s="22">
        <f>D24*E24</f>
        <v>2555120</v>
      </c>
      <c r="G24" s="12">
        <v>220</v>
      </c>
      <c r="H24" s="19">
        <v>13500</v>
      </c>
      <c r="I24" s="14">
        <f t="shared" ref="I24" si="6">G24*H24</f>
        <v>2970000</v>
      </c>
      <c r="J24" s="14">
        <f t="shared" si="5"/>
        <v>15.78947368421052</v>
      </c>
      <c r="K24" s="15" t="s">
        <v>14</v>
      </c>
    </row>
    <row r="25" spans="1:11" ht="20.25" customHeight="1" x14ac:dyDescent="0.25">
      <c r="B25" s="23">
        <v>5</v>
      </c>
      <c r="C25" s="148" t="s">
        <v>135</v>
      </c>
      <c r="D25" s="149"/>
      <c r="E25" s="149"/>
      <c r="F25" s="149"/>
      <c r="G25" s="149"/>
      <c r="H25" s="149"/>
      <c r="I25" s="149"/>
      <c r="J25" s="149"/>
      <c r="K25" s="150"/>
    </row>
    <row r="26" spans="1:11" ht="30" customHeight="1" x14ac:dyDescent="0.25">
      <c r="B26" s="26"/>
      <c r="C26" s="21" t="s">
        <v>28</v>
      </c>
      <c r="D26" s="11">
        <v>100</v>
      </c>
      <c r="E26" s="20">
        <v>1357</v>
      </c>
      <c r="F26" s="22">
        <f t="shared" ref="F26" si="7">D26*E26</f>
        <v>135700</v>
      </c>
      <c r="G26" s="11">
        <v>0</v>
      </c>
      <c r="H26" s="13">
        <v>0</v>
      </c>
      <c r="I26" s="14">
        <f t="shared" ref="I26" si="8">G26*H26</f>
        <v>0</v>
      </c>
      <c r="J26" s="14">
        <f t="shared" ref="J26" si="9">G26*100/D26-100</f>
        <v>-100</v>
      </c>
      <c r="K26" s="90" t="s">
        <v>141</v>
      </c>
    </row>
    <row r="27" spans="1:11" ht="15.75" customHeight="1" x14ac:dyDescent="0.25">
      <c r="B27" s="23">
        <v>6</v>
      </c>
      <c r="C27" s="148" t="s">
        <v>136</v>
      </c>
      <c r="D27" s="149"/>
      <c r="E27" s="149"/>
      <c r="F27" s="149"/>
      <c r="G27" s="149"/>
      <c r="H27" s="149"/>
      <c r="I27" s="149"/>
      <c r="J27" s="149"/>
      <c r="K27" s="150"/>
    </row>
    <row r="28" spans="1:11" ht="26.25" customHeight="1" x14ac:dyDescent="0.25">
      <c r="B28" s="23"/>
      <c r="C28" s="21" t="s">
        <v>29</v>
      </c>
      <c r="D28" s="11">
        <v>400</v>
      </c>
      <c r="E28" s="20">
        <v>148</v>
      </c>
      <c r="F28" s="22">
        <f t="shared" ref="F28:F29" si="10">D28*E28</f>
        <v>59200</v>
      </c>
      <c r="G28" s="12">
        <v>500</v>
      </c>
      <c r="H28" s="13">
        <v>150</v>
      </c>
      <c r="I28" s="14">
        <f t="shared" ref="I28:I29" si="11">G28*H28</f>
        <v>75000</v>
      </c>
      <c r="J28" s="14">
        <f t="shared" ref="J28:J31" si="12">G28*100/D28-100</f>
        <v>25</v>
      </c>
      <c r="K28" s="15" t="s">
        <v>14</v>
      </c>
    </row>
    <row r="29" spans="1:11" x14ac:dyDescent="0.25">
      <c r="B29" s="28"/>
      <c r="C29" s="25" t="s">
        <v>30</v>
      </c>
      <c r="D29" s="18">
        <v>1900</v>
      </c>
      <c r="E29" s="24">
        <v>5832</v>
      </c>
      <c r="F29" s="22">
        <f t="shared" si="10"/>
        <v>11080800</v>
      </c>
      <c r="G29" s="29">
        <v>2000</v>
      </c>
      <c r="H29" s="19">
        <v>5850</v>
      </c>
      <c r="I29" s="14">
        <f t="shared" si="11"/>
        <v>11700000</v>
      </c>
      <c r="J29" s="14">
        <f t="shared" si="12"/>
        <v>5.2631578947368354</v>
      </c>
      <c r="K29" s="15" t="s">
        <v>14</v>
      </c>
    </row>
    <row r="30" spans="1:11" ht="21" customHeight="1" x14ac:dyDescent="0.25">
      <c r="B30" s="23">
        <v>7</v>
      </c>
      <c r="C30" s="132" t="s">
        <v>31</v>
      </c>
      <c r="D30" s="133"/>
      <c r="E30" s="133"/>
      <c r="F30" s="133"/>
      <c r="G30" s="133"/>
      <c r="H30" s="133"/>
      <c r="I30" s="133"/>
      <c r="J30" s="133"/>
      <c r="K30" s="134"/>
    </row>
    <row r="31" spans="1:11" x14ac:dyDescent="0.25">
      <c r="B31" s="30"/>
      <c r="C31" s="25" t="s">
        <v>32</v>
      </c>
      <c r="D31" s="20">
        <v>30</v>
      </c>
      <c r="E31" s="20">
        <v>2523</v>
      </c>
      <c r="F31" s="22">
        <f>D31*E31</f>
        <v>75690</v>
      </c>
      <c r="G31" s="11">
        <v>30</v>
      </c>
      <c r="H31" s="13">
        <v>2600</v>
      </c>
      <c r="I31" s="14">
        <f>G31*H31</f>
        <v>78000</v>
      </c>
      <c r="J31" s="14">
        <f t="shared" si="12"/>
        <v>0</v>
      </c>
      <c r="K31" s="27" t="s">
        <v>19</v>
      </c>
    </row>
    <row r="32" spans="1:11" ht="15.75" customHeight="1" x14ac:dyDescent="0.25">
      <c r="A32" s="1">
        <v>2</v>
      </c>
      <c r="B32" s="86" t="s">
        <v>145</v>
      </c>
      <c r="C32" s="5"/>
      <c r="D32" s="5"/>
      <c r="E32" s="5"/>
      <c r="F32" s="6">
        <f>SUM(F34:F41)+F43+F44+F45+F46+F48</f>
        <v>1326180</v>
      </c>
      <c r="G32" s="5"/>
      <c r="H32" s="5"/>
      <c r="I32" s="6">
        <f>SUM(I34:I41)+I43+I44+I45+I46+I48</f>
        <v>1582920</v>
      </c>
      <c r="J32" s="6">
        <f>I32*100/F32</f>
        <v>119.35936298240058</v>
      </c>
      <c r="K32" s="7"/>
    </row>
    <row r="33" spans="2:11" ht="22.5" customHeight="1" x14ac:dyDescent="0.25">
      <c r="B33" s="23">
        <v>1</v>
      </c>
      <c r="C33" s="148" t="s">
        <v>139</v>
      </c>
      <c r="D33" s="149"/>
      <c r="E33" s="149"/>
      <c r="F33" s="149"/>
      <c r="G33" s="149"/>
      <c r="H33" s="149"/>
      <c r="I33" s="149"/>
      <c r="J33" s="149"/>
      <c r="K33" s="150"/>
    </row>
    <row r="34" spans="2:11" x14ac:dyDescent="0.25">
      <c r="B34" s="23"/>
      <c r="C34" s="21" t="s">
        <v>23</v>
      </c>
      <c r="D34" s="11">
        <v>80</v>
      </c>
      <c r="E34" s="20">
        <v>6612</v>
      </c>
      <c r="F34" s="22">
        <f t="shared" ref="F34:F46" si="13">D34*E34</f>
        <v>528960</v>
      </c>
      <c r="G34" s="12">
        <v>100</v>
      </c>
      <c r="H34" s="13">
        <v>6650</v>
      </c>
      <c r="I34" s="14">
        <f t="shared" ref="I34:I48" si="14">G34*H34</f>
        <v>665000</v>
      </c>
      <c r="J34" s="14">
        <f t="shared" ref="J34:J48" si="15">G34*100/D34-100</f>
        <v>25</v>
      </c>
      <c r="K34" s="15" t="s">
        <v>14</v>
      </c>
    </row>
    <row r="35" spans="2:11" x14ac:dyDescent="0.25">
      <c r="B35" s="23"/>
      <c r="C35" s="21" t="s">
        <v>33</v>
      </c>
      <c r="D35" s="11">
        <v>50</v>
      </c>
      <c r="E35" s="20">
        <v>11160</v>
      </c>
      <c r="F35" s="22">
        <f t="shared" si="13"/>
        <v>558000</v>
      </c>
      <c r="G35" s="12">
        <v>60</v>
      </c>
      <c r="H35" s="13">
        <v>11200</v>
      </c>
      <c r="I35" s="14">
        <f t="shared" si="14"/>
        <v>672000</v>
      </c>
      <c r="J35" s="14">
        <f t="shared" si="15"/>
        <v>20</v>
      </c>
      <c r="K35" s="15" t="s">
        <v>14</v>
      </c>
    </row>
    <row r="36" spans="2:11" x14ac:dyDescent="0.25">
      <c r="B36" s="26"/>
      <c r="C36" s="31" t="s">
        <v>34</v>
      </c>
      <c r="D36" s="18">
        <v>50</v>
      </c>
      <c r="E36" s="32">
        <v>45</v>
      </c>
      <c r="F36" s="22">
        <f t="shared" si="13"/>
        <v>2250</v>
      </c>
      <c r="G36" s="18">
        <v>50</v>
      </c>
      <c r="H36" s="33">
        <v>45</v>
      </c>
      <c r="I36" s="14">
        <f t="shared" si="14"/>
        <v>2250</v>
      </c>
      <c r="J36" s="14">
        <f t="shared" si="15"/>
        <v>0</v>
      </c>
      <c r="K36" s="27" t="s">
        <v>19</v>
      </c>
    </row>
    <row r="37" spans="2:11" x14ac:dyDescent="0.25">
      <c r="B37" s="34"/>
      <c r="C37" s="21" t="s">
        <v>35</v>
      </c>
      <c r="D37" s="11">
        <v>20</v>
      </c>
      <c r="E37" s="20">
        <v>901</v>
      </c>
      <c r="F37" s="22">
        <f t="shared" si="13"/>
        <v>18020</v>
      </c>
      <c r="G37" s="11">
        <v>20</v>
      </c>
      <c r="H37" s="13">
        <v>900</v>
      </c>
      <c r="I37" s="14">
        <f t="shared" si="14"/>
        <v>18000</v>
      </c>
      <c r="J37" s="14">
        <f t="shared" si="15"/>
        <v>0</v>
      </c>
      <c r="K37" s="27" t="s">
        <v>19</v>
      </c>
    </row>
    <row r="38" spans="2:11" x14ac:dyDescent="0.25">
      <c r="B38" s="34"/>
      <c r="C38" s="21" t="s">
        <v>36</v>
      </c>
      <c r="D38" s="11">
        <v>50</v>
      </c>
      <c r="E38" s="20">
        <v>678</v>
      </c>
      <c r="F38" s="22">
        <f t="shared" si="13"/>
        <v>33900</v>
      </c>
      <c r="G38" s="11">
        <v>50</v>
      </c>
      <c r="H38" s="13">
        <v>700</v>
      </c>
      <c r="I38" s="14">
        <f t="shared" si="14"/>
        <v>35000</v>
      </c>
      <c r="J38" s="14">
        <f t="shared" si="15"/>
        <v>0</v>
      </c>
      <c r="K38" s="27" t="s">
        <v>19</v>
      </c>
    </row>
    <row r="39" spans="2:11" ht="12.75" customHeight="1" x14ac:dyDescent="0.25">
      <c r="B39" s="34"/>
      <c r="C39" s="21" t="s">
        <v>37</v>
      </c>
      <c r="D39" s="11">
        <v>50</v>
      </c>
      <c r="E39" s="20">
        <v>5</v>
      </c>
      <c r="F39" s="22">
        <f t="shared" si="13"/>
        <v>250</v>
      </c>
      <c r="G39" s="11">
        <v>50</v>
      </c>
      <c r="H39" s="13">
        <v>5</v>
      </c>
      <c r="I39" s="14">
        <f t="shared" si="14"/>
        <v>250</v>
      </c>
      <c r="J39" s="14">
        <f t="shared" si="15"/>
        <v>0</v>
      </c>
      <c r="K39" s="27" t="s">
        <v>19</v>
      </c>
    </row>
    <row r="40" spans="2:11" ht="12.75" customHeight="1" x14ac:dyDescent="0.25">
      <c r="B40" s="34"/>
      <c r="C40" s="21" t="s">
        <v>38</v>
      </c>
      <c r="D40" s="11">
        <v>20</v>
      </c>
      <c r="E40" s="20">
        <v>41</v>
      </c>
      <c r="F40" s="22">
        <f t="shared" si="13"/>
        <v>820</v>
      </c>
      <c r="G40" s="11">
        <v>20</v>
      </c>
      <c r="H40" s="13">
        <v>41</v>
      </c>
      <c r="I40" s="14">
        <f t="shared" si="14"/>
        <v>820</v>
      </c>
      <c r="J40" s="14">
        <f t="shared" si="15"/>
        <v>0</v>
      </c>
      <c r="K40" s="27" t="s">
        <v>19</v>
      </c>
    </row>
    <row r="41" spans="2:11" x14ac:dyDescent="0.25">
      <c r="B41" s="35"/>
      <c r="C41" s="25" t="s">
        <v>39</v>
      </c>
      <c r="D41" s="18">
        <v>1500</v>
      </c>
      <c r="E41" s="20">
        <v>0</v>
      </c>
      <c r="F41" s="22">
        <f t="shared" si="13"/>
        <v>0</v>
      </c>
      <c r="G41" s="18">
        <v>1500</v>
      </c>
      <c r="H41" s="19">
        <v>2</v>
      </c>
      <c r="I41" s="14">
        <f t="shared" si="14"/>
        <v>3000</v>
      </c>
      <c r="J41" s="14">
        <f t="shared" si="15"/>
        <v>0</v>
      </c>
      <c r="K41" s="27" t="s">
        <v>19</v>
      </c>
    </row>
    <row r="42" spans="2:11" x14ac:dyDescent="0.25">
      <c r="B42" s="20">
        <v>2</v>
      </c>
      <c r="C42" s="132" t="s">
        <v>40</v>
      </c>
      <c r="D42" s="133"/>
      <c r="E42" s="133"/>
      <c r="F42" s="133"/>
      <c r="G42" s="133"/>
      <c r="H42" s="133"/>
      <c r="I42" s="133"/>
      <c r="J42" s="133"/>
      <c r="K42" s="134"/>
    </row>
    <row r="43" spans="2:11" x14ac:dyDescent="0.25">
      <c r="B43" s="20"/>
      <c r="C43" s="21" t="s">
        <v>41</v>
      </c>
      <c r="D43" s="11">
        <v>80</v>
      </c>
      <c r="E43" s="20">
        <v>1686</v>
      </c>
      <c r="F43" s="22">
        <f t="shared" si="13"/>
        <v>134880</v>
      </c>
      <c r="G43" s="11">
        <v>80</v>
      </c>
      <c r="H43" s="13">
        <v>1700</v>
      </c>
      <c r="I43" s="14">
        <f t="shared" si="14"/>
        <v>136000</v>
      </c>
      <c r="J43" s="14">
        <f t="shared" si="15"/>
        <v>0</v>
      </c>
      <c r="K43" s="27" t="s">
        <v>19</v>
      </c>
    </row>
    <row r="44" spans="2:11" x14ac:dyDescent="0.25">
      <c r="B44" s="20"/>
      <c r="C44" s="21" t="s">
        <v>42</v>
      </c>
      <c r="D44" s="11">
        <v>50</v>
      </c>
      <c r="E44" s="20">
        <v>0</v>
      </c>
      <c r="F44" s="22">
        <f t="shared" si="13"/>
        <v>0</v>
      </c>
      <c r="G44" s="11">
        <v>50</v>
      </c>
      <c r="H44" s="13">
        <v>10</v>
      </c>
      <c r="I44" s="14">
        <f t="shared" si="14"/>
        <v>500</v>
      </c>
      <c r="J44" s="14">
        <f t="shared" si="15"/>
        <v>0</v>
      </c>
      <c r="K44" s="27" t="s">
        <v>19</v>
      </c>
    </row>
    <row r="45" spans="2:11" x14ac:dyDescent="0.25">
      <c r="B45" s="20"/>
      <c r="C45" s="21" t="s">
        <v>43</v>
      </c>
      <c r="D45" s="11">
        <v>10</v>
      </c>
      <c r="E45" s="20">
        <v>0</v>
      </c>
      <c r="F45" s="22">
        <f t="shared" si="13"/>
        <v>0</v>
      </c>
      <c r="G45" s="11">
        <v>10</v>
      </c>
      <c r="H45" s="13">
        <v>10</v>
      </c>
      <c r="I45" s="14">
        <f t="shared" si="14"/>
        <v>100</v>
      </c>
      <c r="J45" s="14">
        <f t="shared" si="15"/>
        <v>0</v>
      </c>
      <c r="K45" s="27" t="s">
        <v>19</v>
      </c>
    </row>
    <row r="46" spans="2:11" x14ac:dyDescent="0.25">
      <c r="B46" s="20"/>
      <c r="C46" s="21" t="s">
        <v>44</v>
      </c>
      <c r="D46" s="11">
        <v>50</v>
      </c>
      <c r="E46" s="20">
        <v>4</v>
      </c>
      <c r="F46" s="22">
        <f t="shared" si="13"/>
        <v>200</v>
      </c>
      <c r="G46" s="11">
        <v>50</v>
      </c>
      <c r="H46" s="13">
        <v>10</v>
      </c>
      <c r="I46" s="14">
        <f t="shared" si="14"/>
        <v>500</v>
      </c>
      <c r="J46" s="14">
        <f t="shared" si="15"/>
        <v>0</v>
      </c>
      <c r="K46" s="27" t="s">
        <v>19</v>
      </c>
    </row>
    <row r="47" spans="2:11" x14ac:dyDescent="0.25">
      <c r="B47" s="20">
        <v>3</v>
      </c>
      <c r="C47" s="132" t="s">
        <v>45</v>
      </c>
      <c r="D47" s="133"/>
      <c r="E47" s="133"/>
      <c r="F47" s="133"/>
      <c r="G47" s="133"/>
      <c r="H47" s="133"/>
      <c r="I47" s="133"/>
      <c r="J47" s="133"/>
      <c r="K47" s="134"/>
    </row>
    <row r="48" spans="2:11" x14ac:dyDescent="0.25">
      <c r="B48" s="20"/>
      <c r="C48" s="21" t="s">
        <v>46</v>
      </c>
      <c r="D48" s="20">
        <v>150</v>
      </c>
      <c r="E48" s="20">
        <v>326</v>
      </c>
      <c r="F48" s="22">
        <f>E48*D48</f>
        <v>48900</v>
      </c>
      <c r="G48" s="11">
        <v>150</v>
      </c>
      <c r="H48" s="13">
        <v>330</v>
      </c>
      <c r="I48" s="14">
        <f t="shared" si="14"/>
        <v>49500</v>
      </c>
      <c r="J48" s="14">
        <f t="shared" si="15"/>
        <v>0</v>
      </c>
      <c r="K48" s="27" t="s">
        <v>19</v>
      </c>
    </row>
    <row r="49" spans="1:11" ht="19.5" customHeight="1" x14ac:dyDescent="0.25">
      <c r="A49" s="1">
        <v>3</v>
      </c>
      <c r="B49" s="86" t="s">
        <v>146</v>
      </c>
      <c r="C49" s="5"/>
      <c r="D49" s="5"/>
      <c r="E49" s="5"/>
      <c r="F49" s="6">
        <f>SUM(F51:F62)</f>
        <v>2746530</v>
      </c>
      <c r="G49" s="5"/>
      <c r="H49" s="5"/>
      <c r="I49" s="6">
        <f>SUM(I51:I62)</f>
        <v>3417850</v>
      </c>
      <c r="J49" s="6">
        <f>I49*100/F49</f>
        <v>124.44247832719832</v>
      </c>
      <c r="K49" s="7"/>
    </row>
    <row r="50" spans="1:11" s="9" customFormat="1" ht="16.5" customHeight="1" x14ac:dyDescent="0.25">
      <c r="B50" s="8">
        <v>1</v>
      </c>
      <c r="C50" s="138" t="s">
        <v>47</v>
      </c>
      <c r="D50" s="139"/>
      <c r="E50" s="139"/>
      <c r="F50" s="139"/>
      <c r="G50" s="139"/>
      <c r="H50" s="139"/>
      <c r="I50" s="139"/>
      <c r="J50" s="139"/>
      <c r="K50" s="140"/>
    </row>
    <row r="51" spans="1:11" s="9" customFormat="1" x14ac:dyDescent="0.25">
      <c r="B51" s="8"/>
      <c r="C51" s="10" t="s">
        <v>48</v>
      </c>
      <c r="D51" s="11">
        <v>800</v>
      </c>
      <c r="E51" s="8">
        <v>1914.5</v>
      </c>
      <c r="F51" s="11">
        <f>D51*E51</f>
        <v>1531600</v>
      </c>
      <c r="G51" s="11">
        <v>1000</v>
      </c>
      <c r="H51" s="13">
        <v>1920</v>
      </c>
      <c r="I51" s="14">
        <f>G51*H51</f>
        <v>1920000</v>
      </c>
      <c r="J51" s="14">
        <f t="shared" ref="J51:J62" si="16">G51*100/D51-100</f>
        <v>25</v>
      </c>
      <c r="K51" s="15" t="s">
        <v>14</v>
      </c>
    </row>
    <row r="52" spans="1:11" s="9" customFormat="1" x14ac:dyDescent="0.25">
      <c r="B52" s="8"/>
      <c r="C52" s="10" t="s">
        <v>49</v>
      </c>
      <c r="D52" s="11">
        <v>400</v>
      </c>
      <c r="E52" s="8">
        <v>597</v>
      </c>
      <c r="F52" s="11">
        <f>D52*E52</f>
        <v>238800</v>
      </c>
      <c r="G52" s="11">
        <v>500</v>
      </c>
      <c r="H52" s="13">
        <v>600</v>
      </c>
      <c r="I52" s="14">
        <f>G52*H52</f>
        <v>300000</v>
      </c>
      <c r="J52" s="14">
        <f t="shared" si="16"/>
        <v>25</v>
      </c>
      <c r="K52" s="15" t="s">
        <v>14</v>
      </c>
    </row>
    <row r="53" spans="1:11" s="9" customFormat="1" x14ac:dyDescent="0.25">
      <c r="B53" s="8"/>
      <c r="C53" s="10" t="s">
        <v>50</v>
      </c>
      <c r="D53" s="11">
        <v>400</v>
      </c>
      <c r="E53" s="8">
        <v>83.5</v>
      </c>
      <c r="F53" s="11">
        <f t="shared" ref="F53:F62" si="17">D53*E53</f>
        <v>33400</v>
      </c>
      <c r="G53" s="11">
        <v>500</v>
      </c>
      <c r="H53" s="13">
        <v>85</v>
      </c>
      <c r="I53" s="14">
        <f t="shared" ref="I53:I62" si="18">G53*H53</f>
        <v>42500</v>
      </c>
      <c r="J53" s="14">
        <f t="shared" si="16"/>
        <v>25</v>
      </c>
      <c r="K53" s="15" t="s">
        <v>14</v>
      </c>
    </row>
    <row r="54" spans="1:11" s="9" customFormat="1" x14ac:dyDescent="0.25">
      <c r="B54" s="8"/>
      <c r="C54" s="10" t="s">
        <v>51</v>
      </c>
      <c r="D54" s="11">
        <v>250</v>
      </c>
      <c r="E54" s="8">
        <v>643</v>
      </c>
      <c r="F54" s="11">
        <f t="shared" si="17"/>
        <v>160750</v>
      </c>
      <c r="G54" s="11">
        <v>300</v>
      </c>
      <c r="H54" s="13">
        <v>650</v>
      </c>
      <c r="I54" s="14">
        <f t="shared" si="18"/>
        <v>195000</v>
      </c>
      <c r="J54" s="14">
        <f t="shared" si="16"/>
        <v>20</v>
      </c>
      <c r="K54" s="15" t="s">
        <v>14</v>
      </c>
    </row>
    <row r="55" spans="1:11" s="9" customFormat="1" x14ac:dyDescent="0.25">
      <c r="B55" s="8"/>
      <c r="C55" s="10" t="s">
        <v>52</v>
      </c>
      <c r="D55" s="11">
        <v>100</v>
      </c>
      <c r="E55" s="8">
        <v>4</v>
      </c>
      <c r="F55" s="11">
        <f t="shared" si="17"/>
        <v>400</v>
      </c>
      <c r="G55" s="11">
        <f t="shared" ref="G55" si="19">D55*110%</f>
        <v>110.00000000000001</v>
      </c>
      <c r="H55" s="13">
        <v>5</v>
      </c>
      <c r="I55" s="14">
        <f t="shared" si="18"/>
        <v>550.00000000000011</v>
      </c>
      <c r="J55" s="14">
        <f t="shared" si="16"/>
        <v>10.000000000000014</v>
      </c>
      <c r="K55" s="15" t="s">
        <v>14</v>
      </c>
    </row>
    <row r="56" spans="1:11" s="9" customFormat="1" x14ac:dyDescent="0.25">
      <c r="B56" s="8"/>
      <c r="C56" s="10" t="s">
        <v>53</v>
      </c>
      <c r="D56" s="11">
        <v>100</v>
      </c>
      <c r="E56" s="8">
        <v>3373</v>
      </c>
      <c r="F56" s="11">
        <f t="shared" si="17"/>
        <v>337300</v>
      </c>
      <c r="G56" s="11">
        <v>120</v>
      </c>
      <c r="H56" s="13">
        <v>3390</v>
      </c>
      <c r="I56" s="14">
        <f t="shared" si="18"/>
        <v>406800</v>
      </c>
      <c r="J56" s="14">
        <f t="shared" si="16"/>
        <v>20</v>
      </c>
      <c r="K56" s="15" t="s">
        <v>14</v>
      </c>
    </row>
    <row r="57" spans="1:11" s="9" customFormat="1" x14ac:dyDescent="0.25">
      <c r="B57" s="8"/>
      <c r="C57" s="10" t="s">
        <v>54</v>
      </c>
      <c r="D57" s="11">
        <v>800</v>
      </c>
      <c r="E57" s="8">
        <v>226</v>
      </c>
      <c r="F57" s="11">
        <f t="shared" si="17"/>
        <v>180800</v>
      </c>
      <c r="G57" s="11">
        <v>1000</v>
      </c>
      <c r="H57" s="13">
        <v>230</v>
      </c>
      <c r="I57" s="14">
        <f t="shared" si="18"/>
        <v>230000</v>
      </c>
      <c r="J57" s="14">
        <f t="shared" si="16"/>
        <v>25</v>
      </c>
      <c r="K57" s="15" t="s">
        <v>14</v>
      </c>
    </row>
    <row r="58" spans="1:11" s="9" customFormat="1" x14ac:dyDescent="0.25">
      <c r="B58" s="8"/>
      <c r="C58" s="10" t="s">
        <v>55</v>
      </c>
      <c r="D58" s="11">
        <v>1000</v>
      </c>
      <c r="E58" s="8">
        <v>70</v>
      </c>
      <c r="F58" s="11">
        <f t="shared" si="17"/>
        <v>70000</v>
      </c>
      <c r="G58" s="11">
        <v>1500</v>
      </c>
      <c r="H58" s="13">
        <v>70</v>
      </c>
      <c r="I58" s="14">
        <f t="shared" si="18"/>
        <v>105000</v>
      </c>
      <c r="J58" s="14">
        <f t="shared" si="16"/>
        <v>50</v>
      </c>
      <c r="K58" s="15" t="s">
        <v>14</v>
      </c>
    </row>
    <row r="59" spans="1:11" s="9" customFormat="1" ht="31.5" x14ac:dyDescent="0.25">
      <c r="B59" s="8">
        <v>2</v>
      </c>
      <c r="C59" s="36" t="s">
        <v>56</v>
      </c>
      <c r="D59" s="11">
        <v>130</v>
      </c>
      <c r="E59" s="8">
        <v>16</v>
      </c>
      <c r="F59" s="11">
        <f t="shared" si="17"/>
        <v>2080</v>
      </c>
      <c r="G59" s="11">
        <v>150</v>
      </c>
      <c r="H59" s="13">
        <v>20</v>
      </c>
      <c r="I59" s="14">
        <f t="shared" si="18"/>
        <v>3000</v>
      </c>
      <c r="J59" s="14">
        <f t="shared" si="16"/>
        <v>15.384615384615387</v>
      </c>
      <c r="K59" s="15" t="s">
        <v>14</v>
      </c>
    </row>
    <row r="60" spans="1:11" s="9" customFormat="1" ht="31.5" x14ac:dyDescent="0.25">
      <c r="B60" s="8">
        <v>3</v>
      </c>
      <c r="C60" s="10" t="s">
        <v>57</v>
      </c>
      <c r="D60" s="11">
        <v>500</v>
      </c>
      <c r="E60" s="8">
        <v>154.5</v>
      </c>
      <c r="F60" s="11">
        <f t="shared" si="17"/>
        <v>77250</v>
      </c>
      <c r="G60" s="11">
        <v>600</v>
      </c>
      <c r="H60" s="13">
        <v>160</v>
      </c>
      <c r="I60" s="14">
        <f t="shared" si="18"/>
        <v>96000</v>
      </c>
      <c r="J60" s="14">
        <f t="shared" si="16"/>
        <v>20</v>
      </c>
      <c r="K60" s="15" t="s">
        <v>14</v>
      </c>
    </row>
    <row r="61" spans="1:11" s="9" customFormat="1" ht="31.5" x14ac:dyDescent="0.25">
      <c r="B61" s="8">
        <v>4</v>
      </c>
      <c r="C61" s="10" t="s">
        <v>58</v>
      </c>
      <c r="D61" s="11">
        <v>300</v>
      </c>
      <c r="E61" s="8">
        <v>68</v>
      </c>
      <c r="F61" s="11">
        <f t="shared" si="17"/>
        <v>20400</v>
      </c>
      <c r="G61" s="11">
        <v>350</v>
      </c>
      <c r="H61" s="13">
        <v>70</v>
      </c>
      <c r="I61" s="14">
        <f t="shared" si="18"/>
        <v>24500</v>
      </c>
      <c r="J61" s="14">
        <f t="shared" si="16"/>
        <v>16.666666666666671</v>
      </c>
      <c r="K61" s="15" t="s">
        <v>14</v>
      </c>
    </row>
    <row r="62" spans="1:11" s="37" customFormat="1" ht="42.75" customHeight="1" x14ac:dyDescent="0.25">
      <c r="B62" s="8">
        <v>5</v>
      </c>
      <c r="C62" s="10" t="s">
        <v>59</v>
      </c>
      <c r="D62" s="11">
        <v>30</v>
      </c>
      <c r="E62" s="8">
        <v>3125</v>
      </c>
      <c r="F62" s="11">
        <f t="shared" si="17"/>
        <v>93750</v>
      </c>
      <c r="G62" s="8">
        <v>30</v>
      </c>
      <c r="H62" s="8">
        <v>3150</v>
      </c>
      <c r="I62" s="11">
        <f t="shared" si="18"/>
        <v>94500</v>
      </c>
      <c r="J62" s="14">
        <f t="shared" si="16"/>
        <v>0</v>
      </c>
      <c r="K62" s="15" t="s">
        <v>19</v>
      </c>
    </row>
    <row r="63" spans="1:11" ht="20.25" customHeight="1" x14ac:dyDescent="0.25">
      <c r="A63" s="1">
        <v>4</v>
      </c>
      <c r="B63" s="86" t="s">
        <v>147</v>
      </c>
      <c r="C63" s="5"/>
      <c r="D63" s="5"/>
      <c r="E63" s="5"/>
      <c r="F63" s="6">
        <f>SUM(F65:F70)+F72+F73+F74+F75+F77+F78+F81+F82+F84+F86+F89+F90+F91+F92+F94+F96+F97+F99</f>
        <v>19344560</v>
      </c>
      <c r="G63" s="6"/>
      <c r="H63" s="5"/>
      <c r="I63" s="6">
        <f>SUM(I65:I70)+I72+I73+I74+I75+I77+I78+I81+I82+I84+I86+I89+I90+I91+I92+I94+I96+I97+I99+I87</f>
        <v>21481100</v>
      </c>
      <c r="J63" s="6">
        <f>I63*100/F63</f>
        <v>111.04465544835344</v>
      </c>
      <c r="K63" s="7"/>
    </row>
    <row r="64" spans="1:11" ht="15.75" customHeight="1" x14ac:dyDescent="0.25">
      <c r="B64" s="23">
        <v>1</v>
      </c>
      <c r="C64" s="132" t="s">
        <v>60</v>
      </c>
      <c r="D64" s="133"/>
      <c r="E64" s="133"/>
      <c r="F64" s="133"/>
      <c r="G64" s="133"/>
      <c r="H64" s="133"/>
      <c r="I64" s="133"/>
      <c r="J64" s="133"/>
      <c r="K64" s="134"/>
    </row>
    <row r="65" spans="2:11" x14ac:dyDescent="0.25">
      <c r="B65" s="23"/>
      <c r="C65" s="21" t="s">
        <v>61</v>
      </c>
      <c r="D65" s="22">
        <v>2100</v>
      </c>
      <c r="E65" s="20">
        <v>260</v>
      </c>
      <c r="F65" s="22">
        <f t="shared" ref="F65:F70" si="20">D65*E65</f>
        <v>546000</v>
      </c>
      <c r="G65" s="12">
        <v>2500</v>
      </c>
      <c r="H65" s="13">
        <v>260</v>
      </c>
      <c r="I65" s="11">
        <f t="shared" ref="I65:I70" si="21">G65*H65</f>
        <v>650000</v>
      </c>
      <c r="J65" s="14">
        <f t="shared" ref="J65:J78" si="22">G65*100/D65-100</f>
        <v>19.047619047619051</v>
      </c>
      <c r="K65" s="15" t="s">
        <v>14</v>
      </c>
    </row>
    <row r="66" spans="2:11" x14ac:dyDescent="0.25">
      <c r="B66" s="23"/>
      <c r="C66" s="21" t="s">
        <v>62</v>
      </c>
      <c r="D66" s="22">
        <v>5250</v>
      </c>
      <c r="E66" s="20">
        <v>1071</v>
      </c>
      <c r="F66" s="22">
        <f t="shared" si="20"/>
        <v>5622750</v>
      </c>
      <c r="G66" s="12">
        <v>5500</v>
      </c>
      <c r="H66" s="13">
        <v>1100</v>
      </c>
      <c r="I66" s="11">
        <f t="shared" si="21"/>
        <v>6050000</v>
      </c>
      <c r="J66" s="14">
        <f t="shared" si="22"/>
        <v>4.7619047619047592</v>
      </c>
      <c r="K66" s="15" t="s">
        <v>14</v>
      </c>
    </row>
    <row r="67" spans="2:11" x14ac:dyDescent="0.25">
      <c r="B67" s="23"/>
      <c r="C67" s="21" t="s">
        <v>63</v>
      </c>
      <c r="D67" s="22">
        <v>4200</v>
      </c>
      <c r="E67" s="20">
        <v>655</v>
      </c>
      <c r="F67" s="22">
        <f t="shared" si="20"/>
        <v>2751000</v>
      </c>
      <c r="G67" s="12">
        <v>4500</v>
      </c>
      <c r="H67" s="13">
        <v>660</v>
      </c>
      <c r="I67" s="11">
        <f t="shared" si="21"/>
        <v>2970000</v>
      </c>
      <c r="J67" s="14">
        <f t="shared" si="22"/>
        <v>7.1428571428571388</v>
      </c>
      <c r="K67" s="15" t="s">
        <v>14</v>
      </c>
    </row>
    <row r="68" spans="2:11" x14ac:dyDescent="0.25">
      <c r="B68" s="23"/>
      <c r="C68" s="21" t="s">
        <v>64</v>
      </c>
      <c r="D68" s="22">
        <v>6300</v>
      </c>
      <c r="E68" s="20">
        <v>341</v>
      </c>
      <c r="F68" s="22">
        <f t="shared" si="20"/>
        <v>2148300</v>
      </c>
      <c r="G68" s="12">
        <v>6500</v>
      </c>
      <c r="H68" s="13">
        <v>350</v>
      </c>
      <c r="I68" s="11">
        <f t="shared" si="21"/>
        <v>2275000</v>
      </c>
      <c r="J68" s="14">
        <f t="shared" si="22"/>
        <v>3.1746031746031775</v>
      </c>
      <c r="K68" s="15" t="s">
        <v>14</v>
      </c>
    </row>
    <row r="69" spans="2:11" x14ac:dyDescent="0.25">
      <c r="B69" s="23"/>
      <c r="C69" s="21" t="s">
        <v>65</v>
      </c>
      <c r="D69" s="22">
        <v>2100</v>
      </c>
      <c r="E69" s="20">
        <v>30</v>
      </c>
      <c r="F69" s="22">
        <f t="shared" si="20"/>
        <v>63000</v>
      </c>
      <c r="G69" s="12">
        <v>2500</v>
      </c>
      <c r="H69" s="13">
        <v>30</v>
      </c>
      <c r="I69" s="11">
        <f t="shared" si="21"/>
        <v>75000</v>
      </c>
      <c r="J69" s="14">
        <f t="shared" si="22"/>
        <v>19.047619047619051</v>
      </c>
      <c r="K69" s="15" t="s">
        <v>14</v>
      </c>
    </row>
    <row r="70" spans="2:11" x14ac:dyDescent="0.25">
      <c r="B70" s="23"/>
      <c r="C70" s="21" t="s">
        <v>66</v>
      </c>
      <c r="D70" s="22">
        <v>6300</v>
      </c>
      <c r="E70" s="20">
        <v>1021</v>
      </c>
      <c r="F70" s="22">
        <f t="shared" si="20"/>
        <v>6432300</v>
      </c>
      <c r="G70" s="12">
        <v>6500</v>
      </c>
      <c r="H70" s="13">
        <v>1100</v>
      </c>
      <c r="I70" s="11">
        <f t="shared" si="21"/>
        <v>7150000</v>
      </c>
      <c r="J70" s="14">
        <f t="shared" si="22"/>
        <v>3.1746031746031775</v>
      </c>
      <c r="K70" s="15" t="s">
        <v>14</v>
      </c>
    </row>
    <row r="71" spans="2:11" ht="21.75" customHeight="1" x14ac:dyDescent="0.25">
      <c r="B71" s="23">
        <v>2</v>
      </c>
      <c r="C71" s="132" t="s">
        <v>67</v>
      </c>
      <c r="D71" s="133"/>
      <c r="E71" s="133"/>
      <c r="F71" s="133"/>
      <c r="G71" s="133"/>
      <c r="H71" s="133"/>
      <c r="I71" s="133"/>
      <c r="J71" s="133"/>
      <c r="K71" s="134"/>
    </row>
    <row r="72" spans="2:11" x14ac:dyDescent="0.25">
      <c r="B72" s="23"/>
      <c r="C72" s="21" t="s">
        <v>68</v>
      </c>
      <c r="D72" s="18">
        <v>100</v>
      </c>
      <c r="E72" s="20">
        <v>1036</v>
      </c>
      <c r="F72" s="22">
        <f>D72*E72</f>
        <v>103600</v>
      </c>
      <c r="G72" s="18">
        <v>150</v>
      </c>
      <c r="H72" s="38">
        <v>1050</v>
      </c>
      <c r="I72" s="39">
        <f>G72*H72</f>
        <v>157500</v>
      </c>
      <c r="J72" s="14">
        <f t="shared" si="22"/>
        <v>50</v>
      </c>
      <c r="K72" s="15" t="s">
        <v>14</v>
      </c>
    </row>
    <row r="73" spans="2:11" x14ac:dyDescent="0.25">
      <c r="B73" s="23"/>
      <c r="C73" s="21" t="s">
        <v>69</v>
      </c>
      <c r="D73" s="11">
        <v>200</v>
      </c>
      <c r="E73" s="20">
        <v>521</v>
      </c>
      <c r="F73" s="22">
        <f t="shared" ref="F73:F75" si="23">D73*E73</f>
        <v>104200</v>
      </c>
      <c r="G73" s="11">
        <v>250</v>
      </c>
      <c r="H73" s="38">
        <v>550</v>
      </c>
      <c r="I73" s="39">
        <f t="shared" ref="I73:I75" si="24">G73*H73</f>
        <v>137500</v>
      </c>
      <c r="J73" s="14">
        <f t="shared" si="22"/>
        <v>25</v>
      </c>
      <c r="K73" s="15" t="s">
        <v>14</v>
      </c>
    </row>
    <row r="74" spans="2:11" x14ac:dyDescent="0.25">
      <c r="B74" s="23"/>
      <c r="C74" s="25" t="s">
        <v>25</v>
      </c>
      <c r="D74" s="11">
        <v>100</v>
      </c>
      <c r="E74" s="20">
        <v>3</v>
      </c>
      <c r="F74" s="22">
        <f t="shared" si="23"/>
        <v>300</v>
      </c>
      <c r="G74" s="11">
        <v>100</v>
      </c>
      <c r="H74" s="38">
        <v>3</v>
      </c>
      <c r="I74" s="39">
        <f t="shared" si="24"/>
        <v>300</v>
      </c>
      <c r="J74" s="14">
        <f t="shared" si="22"/>
        <v>0</v>
      </c>
      <c r="K74" s="15" t="s">
        <v>19</v>
      </c>
    </row>
    <row r="75" spans="2:11" ht="31.5" x14ac:dyDescent="0.25">
      <c r="B75" s="23"/>
      <c r="C75" s="25" t="s">
        <v>70</v>
      </c>
      <c r="D75" s="11">
        <v>100</v>
      </c>
      <c r="E75" s="20">
        <v>1</v>
      </c>
      <c r="F75" s="22">
        <f t="shared" si="23"/>
        <v>100</v>
      </c>
      <c r="G75" s="11">
        <v>0</v>
      </c>
      <c r="H75" s="38">
        <v>0</v>
      </c>
      <c r="I75" s="39">
        <f t="shared" si="24"/>
        <v>0</v>
      </c>
      <c r="J75" s="14">
        <f t="shared" si="22"/>
        <v>-100</v>
      </c>
      <c r="K75" s="91" t="s">
        <v>141</v>
      </c>
    </row>
    <row r="76" spans="2:11" ht="15.75" customHeight="1" x14ac:dyDescent="0.25">
      <c r="B76" s="23">
        <v>3</v>
      </c>
      <c r="C76" s="148" t="s">
        <v>71</v>
      </c>
      <c r="D76" s="149"/>
      <c r="E76" s="149"/>
      <c r="F76" s="149"/>
      <c r="G76" s="149"/>
      <c r="H76" s="149"/>
      <c r="I76" s="149"/>
      <c r="J76" s="149"/>
      <c r="K76" s="150"/>
    </row>
    <row r="77" spans="2:11" x14ac:dyDescent="0.25">
      <c r="B77" s="26"/>
      <c r="C77" s="21" t="s">
        <v>69</v>
      </c>
      <c r="D77" s="40">
        <v>250</v>
      </c>
      <c r="E77" s="20">
        <v>281</v>
      </c>
      <c r="F77" s="22">
        <f t="shared" ref="F77:F78" si="25">D77*E77</f>
        <v>70250</v>
      </c>
      <c r="G77" s="40">
        <v>300</v>
      </c>
      <c r="H77" s="41">
        <v>290</v>
      </c>
      <c r="I77" s="40">
        <f>G77*H77</f>
        <v>87000</v>
      </c>
      <c r="J77" s="14">
        <f t="shared" si="22"/>
        <v>20</v>
      </c>
      <c r="K77" s="15" t="s">
        <v>14</v>
      </c>
    </row>
    <row r="78" spans="2:11" x14ac:dyDescent="0.25">
      <c r="B78" s="30"/>
      <c r="C78" s="21" t="s">
        <v>72</v>
      </c>
      <c r="D78" s="40">
        <v>150</v>
      </c>
      <c r="E78" s="20">
        <v>229</v>
      </c>
      <c r="F78" s="22">
        <f t="shared" si="25"/>
        <v>34350</v>
      </c>
      <c r="G78" s="40">
        <v>150</v>
      </c>
      <c r="H78" s="41">
        <v>250</v>
      </c>
      <c r="I78" s="40">
        <f>G78*H78</f>
        <v>37500</v>
      </c>
      <c r="J78" s="14">
        <f t="shared" si="22"/>
        <v>0</v>
      </c>
      <c r="K78" s="15" t="s">
        <v>19</v>
      </c>
    </row>
    <row r="79" spans="2:11" ht="17.25" customHeight="1" x14ac:dyDescent="0.25">
      <c r="B79" s="23">
        <v>4</v>
      </c>
      <c r="C79" s="148" t="s">
        <v>73</v>
      </c>
      <c r="D79" s="149"/>
      <c r="E79" s="149"/>
      <c r="F79" s="149"/>
      <c r="G79" s="149"/>
      <c r="H79" s="149"/>
      <c r="I79" s="149"/>
      <c r="J79" s="149"/>
      <c r="K79" s="150"/>
    </row>
    <row r="80" spans="2:11" x14ac:dyDescent="0.25">
      <c r="B80" s="23"/>
      <c r="C80" s="141" t="s">
        <v>74</v>
      </c>
      <c r="D80" s="141"/>
      <c r="E80" s="141"/>
      <c r="F80" s="141"/>
      <c r="G80" s="141"/>
      <c r="H80" s="42"/>
      <c r="I80" s="43"/>
      <c r="J80" s="43"/>
      <c r="K80" s="27"/>
    </row>
    <row r="81" spans="2:11" x14ac:dyDescent="0.25">
      <c r="B81" s="23"/>
      <c r="C81" s="21" t="s">
        <v>75</v>
      </c>
      <c r="D81" s="20">
        <v>150</v>
      </c>
      <c r="E81" s="20">
        <v>2</v>
      </c>
      <c r="F81" s="22">
        <f>D81*E81</f>
        <v>300</v>
      </c>
      <c r="G81" s="11">
        <v>150</v>
      </c>
      <c r="H81" s="13">
        <v>2</v>
      </c>
      <c r="I81" s="39">
        <f t="shared" ref="I81:I82" si="26">G81*H81</f>
        <v>300</v>
      </c>
      <c r="J81" s="14">
        <f t="shared" ref="J81:J82" si="27">G81*100/D81-100</f>
        <v>0</v>
      </c>
      <c r="K81" s="15" t="s">
        <v>19</v>
      </c>
    </row>
    <row r="82" spans="2:11" x14ac:dyDescent="0.25">
      <c r="B82" s="23"/>
      <c r="C82" s="21" t="s">
        <v>76</v>
      </c>
      <c r="D82" s="20">
        <v>200</v>
      </c>
      <c r="E82" s="20"/>
      <c r="F82" s="22">
        <f>D82*E82</f>
        <v>0</v>
      </c>
      <c r="G82" s="11">
        <v>200</v>
      </c>
      <c r="H82" s="13">
        <v>2</v>
      </c>
      <c r="I82" s="39">
        <f t="shared" si="26"/>
        <v>400</v>
      </c>
      <c r="J82" s="14">
        <f t="shared" si="27"/>
        <v>0</v>
      </c>
      <c r="K82" s="15" t="s">
        <v>19</v>
      </c>
    </row>
    <row r="83" spans="2:11" x14ac:dyDescent="0.25">
      <c r="B83" s="23"/>
      <c r="C83" s="141" t="s">
        <v>77</v>
      </c>
      <c r="D83" s="141"/>
      <c r="E83" s="141"/>
      <c r="F83" s="141"/>
      <c r="G83" s="141"/>
      <c r="H83" s="42"/>
      <c r="I83" s="43"/>
      <c r="J83" s="43"/>
      <c r="K83" s="27"/>
    </row>
    <row r="84" spans="2:11" ht="25.5" customHeight="1" x14ac:dyDescent="0.25">
      <c r="B84" s="23"/>
      <c r="C84" s="21" t="s">
        <v>75</v>
      </c>
      <c r="D84" s="93">
        <v>150</v>
      </c>
      <c r="E84" s="94">
        <v>7480</v>
      </c>
      <c r="F84" s="95">
        <f>D84*E84</f>
        <v>1122000</v>
      </c>
      <c r="G84" s="96">
        <v>200</v>
      </c>
      <c r="H84" s="97">
        <v>7480</v>
      </c>
      <c r="I84" s="98">
        <f>G84*H84</f>
        <v>1496000</v>
      </c>
      <c r="J84" s="99">
        <f t="shared" ref="J84" si="28">G84*100/D84-100</f>
        <v>33.333333333333343</v>
      </c>
      <c r="K84" s="100" t="s">
        <v>14</v>
      </c>
    </row>
    <row r="85" spans="2:11" ht="21.75" customHeight="1" x14ac:dyDescent="0.25">
      <c r="B85" s="23">
        <v>5</v>
      </c>
      <c r="C85" s="132" t="s">
        <v>78</v>
      </c>
      <c r="D85" s="133"/>
      <c r="E85" s="133"/>
      <c r="F85" s="133"/>
      <c r="G85" s="133"/>
      <c r="H85" s="133"/>
      <c r="I85" s="133"/>
      <c r="J85" s="133"/>
      <c r="K85" s="134"/>
    </row>
    <row r="86" spans="2:11" s="37" customFormat="1" ht="31.5" x14ac:dyDescent="0.25">
      <c r="B86" s="8">
        <v>6</v>
      </c>
      <c r="C86" s="10" t="s">
        <v>79</v>
      </c>
      <c r="D86" s="11">
        <v>6500</v>
      </c>
      <c r="E86" s="8">
        <v>4</v>
      </c>
      <c r="F86" s="11">
        <f t="shared" ref="F86:F87" si="29">D86*E86</f>
        <v>26000</v>
      </c>
      <c r="G86" s="11">
        <v>7000</v>
      </c>
      <c r="H86" s="38">
        <v>5</v>
      </c>
      <c r="I86" s="11">
        <f t="shared" ref="I86" si="30">G86*H86</f>
        <v>35000</v>
      </c>
      <c r="J86" s="11">
        <f t="shared" ref="J86" si="31">G86*100/D86-100</f>
        <v>7.6923076923076934</v>
      </c>
      <c r="K86" s="57" t="s">
        <v>14</v>
      </c>
    </row>
    <row r="87" spans="2:11" ht="16.5" customHeight="1" x14ac:dyDescent="0.25">
      <c r="B87" s="20"/>
      <c r="C87" s="21" t="s">
        <v>140</v>
      </c>
      <c r="D87" s="96">
        <v>190</v>
      </c>
      <c r="E87" s="93">
        <v>0</v>
      </c>
      <c r="F87" s="95">
        <f t="shared" si="29"/>
        <v>0</v>
      </c>
      <c r="G87" s="96">
        <v>250</v>
      </c>
      <c r="H87" s="101">
        <v>10</v>
      </c>
      <c r="I87" s="96">
        <f t="shared" ref="I87" si="32">G87*H87</f>
        <v>2500</v>
      </c>
      <c r="J87" s="96">
        <f t="shared" ref="J87" si="33">G87*100/D87-100</f>
        <v>31.578947368421041</v>
      </c>
      <c r="K87" s="100" t="s">
        <v>19</v>
      </c>
    </row>
    <row r="88" spans="2:11" x14ac:dyDescent="0.25">
      <c r="B88" s="20">
        <v>7</v>
      </c>
      <c r="C88" s="132" t="s">
        <v>40</v>
      </c>
      <c r="D88" s="133"/>
      <c r="E88" s="133"/>
      <c r="F88" s="133"/>
      <c r="G88" s="133"/>
      <c r="H88" s="133"/>
      <c r="I88" s="133"/>
      <c r="J88" s="133"/>
      <c r="K88" s="134"/>
    </row>
    <row r="89" spans="2:11" x14ac:dyDescent="0.25">
      <c r="B89" s="20"/>
      <c r="C89" s="21" t="s">
        <v>41</v>
      </c>
      <c r="D89" s="11">
        <v>100</v>
      </c>
      <c r="E89" s="20">
        <v>1291.5</v>
      </c>
      <c r="F89" s="22">
        <f t="shared" ref="F89:F92" si="34">D89*E89</f>
        <v>129150</v>
      </c>
      <c r="G89" s="11">
        <v>100</v>
      </c>
      <c r="H89" s="13">
        <v>1300</v>
      </c>
      <c r="I89" s="14">
        <f t="shared" ref="I89:I99" si="35">G89*H89</f>
        <v>130000</v>
      </c>
      <c r="J89" s="14">
        <f t="shared" ref="J89:J92" si="36">G89*100/D89-100</f>
        <v>0</v>
      </c>
      <c r="K89" s="15" t="s">
        <v>19</v>
      </c>
    </row>
    <row r="90" spans="2:11" x14ac:dyDescent="0.25">
      <c r="B90" s="20"/>
      <c r="C90" s="21" t="s">
        <v>42</v>
      </c>
      <c r="D90" s="11">
        <v>60</v>
      </c>
      <c r="E90" s="20">
        <v>6</v>
      </c>
      <c r="F90" s="22">
        <f t="shared" si="34"/>
        <v>360</v>
      </c>
      <c r="G90" s="11">
        <v>60</v>
      </c>
      <c r="H90" s="13">
        <v>10</v>
      </c>
      <c r="I90" s="14">
        <f t="shared" si="35"/>
        <v>600</v>
      </c>
      <c r="J90" s="14">
        <f t="shared" si="36"/>
        <v>0</v>
      </c>
      <c r="K90" s="15" t="s">
        <v>19</v>
      </c>
    </row>
    <row r="91" spans="2:11" x14ac:dyDescent="0.25">
      <c r="B91" s="20"/>
      <c r="C91" s="21" t="s">
        <v>43</v>
      </c>
      <c r="D91" s="11">
        <v>10</v>
      </c>
      <c r="E91" s="20"/>
      <c r="F91" s="22">
        <f t="shared" si="34"/>
        <v>0</v>
      </c>
      <c r="G91" s="11">
        <v>10</v>
      </c>
      <c r="H91" s="13"/>
      <c r="I91" s="14">
        <f t="shared" si="35"/>
        <v>0</v>
      </c>
      <c r="J91" s="14">
        <f t="shared" si="36"/>
        <v>0</v>
      </c>
      <c r="K91" s="15" t="s">
        <v>19</v>
      </c>
    </row>
    <row r="92" spans="2:11" x14ac:dyDescent="0.25">
      <c r="B92" s="20"/>
      <c r="C92" s="21" t="s">
        <v>44</v>
      </c>
      <c r="D92" s="11">
        <v>50</v>
      </c>
      <c r="E92" s="20">
        <v>239</v>
      </c>
      <c r="F92" s="22">
        <f t="shared" si="34"/>
        <v>11950</v>
      </c>
      <c r="G92" s="11">
        <v>50</v>
      </c>
      <c r="H92" s="13">
        <v>250</v>
      </c>
      <c r="I92" s="14">
        <f t="shared" si="35"/>
        <v>12500</v>
      </c>
      <c r="J92" s="14">
        <f t="shared" si="36"/>
        <v>0</v>
      </c>
      <c r="K92" s="15" t="s">
        <v>19</v>
      </c>
    </row>
    <row r="93" spans="2:11" x14ac:dyDescent="0.25">
      <c r="B93" s="20">
        <v>8</v>
      </c>
      <c r="C93" s="132" t="s">
        <v>45</v>
      </c>
      <c r="D93" s="133"/>
      <c r="E93" s="133"/>
      <c r="F93" s="133"/>
      <c r="G93" s="133"/>
      <c r="H93" s="133"/>
      <c r="I93" s="133"/>
      <c r="J93" s="133"/>
      <c r="K93" s="134"/>
    </row>
    <row r="94" spans="2:11" x14ac:dyDescent="0.25">
      <c r="B94" s="20"/>
      <c r="C94" s="21" t="s">
        <v>46</v>
      </c>
      <c r="D94" s="20">
        <v>150</v>
      </c>
      <c r="E94" s="20">
        <v>7</v>
      </c>
      <c r="F94" s="22">
        <f>E94*D94</f>
        <v>1050</v>
      </c>
      <c r="G94" s="11">
        <v>150</v>
      </c>
      <c r="H94" s="13">
        <v>10</v>
      </c>
      <c r="I94" s="14">
        <f t="shared" si="35"/>
        <v>1500</v>
      </c>
      <c r="J94" s="14">
        <f t="shared" ref="J94" si="37">G94*100/D94-100</f>
        <v>0</v>
      </c>
      <c r="K94" s="15" t="s">
        <v>19</v>
      </c>
    </row>
    <row r="95" spans="2:11" x14ac:dyDescent="0.25">
      <c r="B95" s="23">
        <v>9</v>
      </c>
      <c r="C95" s="132" t="s">
        <v>45</v>
      </c>
      <c r="D95" s="133"/>
      <c r="E95" s="133"/>
      <c r="F95" s="133"/>
      <c r="G95" s="133"/>
      <c r="H95" s="133"/>
      <c r="I95" s="133"/>
      <c r="J95" s="133"/>
      <c r="K95" s="134"/>
    </row>
    <row r="96" spans="2:11" ht="24.75" customHeight="1" x14ac:dyDescent="0.25">
      <c r="B96" s="44"/>
      <c r="C96" s="45" t="s">
        <v>80</v>
      </c>
      <c r="D96" s="14">
        <v>1500</v>
      </c>
      <c r="E96" s="20">
        <v>26</v>
      </c>
      <c r="F96" s="22">
        <f>D96*E96</f>
        <v>39000</v>
      </c>
      <c r="G96" s="14">
        <v>1500</v>
      </c>
      <c r="H96" s="13">
        <v>30</v>
      </c>
      <c r="I96" s="14">
        <f t="shared" si="35"/>
        <v>45000</v>
      </c>
      <c r="J96" s="14">
        <f t="shared" ref="J96:J97" si="38">G96*100/D96-100</f>
        <v>0</v>
      </c>
      <c r="K96" s="15" t="s">
        <v>19</v>
      </c>
    </row>
    <row r="97" spans="1:11" ht="20.25" customHeight="1" x14ac:dyDescent="0.25">
      <c r="B97" s="44"/>
      <c r="C97" s="45" t="s">
        <v>81</v>
      </c>
      <c r="D97" s="14">
        <v>50</v>
      </c>
      <c r="E97" s="20">
        <v>842</v>
      </c>
      <c r="F97" s="22">
        <f>D97*E97</f>
        <v>42100</v>
      </c>
      <c r="G97" s="14">
        <v>50</v>
      </c>
      <c r="H97" s="13">
        <v>850</v>
      </c>
      <c r="I97" s="14">
        <f t="shared" si="35"/>
        <v>42500</v>
      </c>
      <c r="J97" s="14">
        <f t="shared" si="38"/>
        <v>0</v>
      </c>
      <c r="K97" s="15" t="s">
        <v>19</v>
      </c>
    </row>
    <row r="98" spans="1:11" ht="21.75" customHeight="1" x14ac:dyDescent="0.25">
      <c r="B98" s="46">
        <v>10</v>
      </c>
      <c r="C98" s="142" t="s">
        <v>82</v>
      </c>
      <c r="D98" s="143"/>
      <c r="E98" s="143"/>
      <c r="F98" s="143"/>
      <c r="G98" s="143"/>
      <c r="H98" s="143"/>
      <c r="I98" s="143"/>
      <c r="J98" s="143"/>
      <c r="K98" s="144"/>
    </row>
    <row r="99" spans="1:11" x14ac:dyDescent="0.25">
      <c r="B99" s="46"/>
      <c r="C99" s="21" t="s">
        <v>83</v>
      </c>
      <c r="D99" s="20">
        <v>400</v>
      </c>
      <c r="E99" s="20">
        <v>241.25</v>
      </c>
      <c r="F99" s="22">
        <f>D99*E99</f>
        <v>96500</v>
      </c>
      <c r="G99" s="40">
        <v>500</v>
      </c>
      <c r="H99" s="41">
        <v>250</v>
      </c>
      <c r="I99" s="14">
        <f t="shared" si="35"/>
        <v>125000</v>
      </c>
      <c r="J99" s="14">
        <f t="shared" ref="J99" si="39">G99*100/D99-100</f>
        <v>25</v>
      </c>
      <c r="K99" s="15" t="s">
        <v>14</v>
      </c>
    </row>
    <row r="100" spans="1:11" ht="20.25" customHeight="1" x14ac:dyDescent="0.25">
      <c r="A100" s="1">
        <v>5</v>
      </c>
      <c r="B100" s="146" t="s">
        <v>150</v>
      </c>
      <c r="C100" s="147"/>
      <c r="D100" s="147"/>
      <c r="E100" s="147"/>
      <c r="F100" s="48">
        <f>SUM(F102:F109)+F111</f>
        <v>3020660</v>
      </c>
      <c r="G100" s="47"/>
      <c r="H100" s="47"/>
      <c r="I100" s="48">
        <f>SUM(I102:I109)+I111</f>
        <v>3883000</v>
      </c>
      <c r="J100" s="6">
        <f>I100*100/F100</f>
        <v>128.54806565452583</v>
      </c>
      <c r="K100" s="49"/>
    </row>
    <row r="101" spans="1:11" ht="22.5" customHeight="1" x14ac:dyDescent="0.25">
      <c r="B101" s="8">
        <v>1</v>
      </c>
      <c r="C101" s="138" t="s">
        <v>82</v>
      </c>
      <c r="D101" s="139"/>
      <c r="E101" s="139"/>
      <c r="F101" s="139"/>
      <c r="G101" s="139"/>
      <c r="H101" s="139"/>
      <c r="I101" s="139"/>
      <c r="J101" s="139"/>
      <c r="K101" s="140"/>
    </row>
    <row r="102" spans="1:11" x14ac:dyDescent="0.25">
      <c r="B102" s="8"/>
      <c r="C102" s="10" t="s">
        <v>84</v>
      </c>
      <c r="D102" s="11">
        <v>250</v>
      </c>
      <c r="E102" s="8">
        <v>240</v>
      </c>
      <c r="F102" s="11">
        <f t="shared" ref="F102:F109" si="40">D102*E102</f>
        <v>60000</v>
      </c>
      <c r="G102" s="11">
        <v>300</v>
      </c>
      <c r="H102" s="50">
        <v>250</v>
      </c>
      <c r="I102" s="14">
        <f t="shared" ref="I102:I111" si="41">G102*H102</f>
        <v>75000</v>
      </c>
      <c r="J102" s="14">
        <f t="shared" ref="J102:J109" si="42">G102*100/D102-100</f>
        <v>20</v>
      </c>
      <c r="K102" s="15" t="s">
        <v>14</v>
      </c>
    </row>
    <row r="103" spans="1:11" x14ac:dyDescent="0.25">
      <c r="B103" s="8"/>
      <c r="C103" s="10" t="s">
        <v>51</v>
      </c>
      <c r="D103" s="11">
        <v>50</v>
      </c>
      <c r="E103" s="8">
        <v>317</v>
      </c>
      <c r="F103" s="11">
        <f t="shared" si="40"/>
        <v>15850</v>
      </c>
      <c r="G103" s="11">
        <v>60</v>
      </c>
      <c r="H103" s="50">
        <v>320</v>
      </c>
      <c r="I103" s="14">
        <f t="shared" si="41"/>
        <v>19200</v>
      </c>
      <c r="J103" s="14">
        <f t="shared" si="42"/>
        <v>20</v>
      </c>
      <c r="K103" s="15" t="s">
        <v>14</v>
      </c>
    </row>
    <row r="104" spans="1:11" x14ac:dyDescent="0.25">
      <c r="B104" s="8"/>
      <c r="C104" s="10" t="s">
        <v>48</v>
      </c>
      <c r="D104" s="11">
        <v>800</v>
      </c>
      <c r="E104" s="8">
        <v>2558</v>
      </c>
      <c r="F104" s="11">
        <f t="shared" si="40"/>
        <v>2046400</v>
      </c>
      <c r="G104" s="11">
        <v>1000</v>
      </c>
      <c r="H104" s="50">
        <v>2600</v>
      </c>
      <c r="I104" s="14">
        <f t="shared" si="41"/>
        <v>2600000</v>
      </c>
      <c r="J104" s="14">
        <f t="shared" si="42"/>
        <v>25</v>
      </c>
      <c r="K104" s="15" t="s">
        <v>14</v>
      </c>
    </row>
    <row r="105" spans="1:11" x14ac:dyDescent="0.25">
      <c r="B105" s="8"/>
      <c r="C105" s="10" t="s">
        <v>85</v>
      </c>
      <c r="D105" s="11">
        <v>100</v>
      </c>
      <c r="E105" s="8">
        <v>2160</v>
      </c>
      <c r="F105" s="11">
        <f t="shared" si="40"/>
        <v>216000</v>
      </c>
      <c r="G105" s="11">
        <v>120</v>
      </c>
      <c r="H105" s="50">
        <v>2200</v>
      </c>
      <c r="I105" s="14">
        <f t="shared" si="41"/>
        <v>264000</v>
      </c>
      <c r="J105" s="14">
        <f t="shared" si="42"/>
        <v>20</v>
      </c>
      <c r="K105" s="15" t="s">
        <v>14</v>
      </c>
    </row>
    <row r="106" spans="1:11" x14ac:dyDescent="0.25">
      <c r="B106" s="8"/>
      <c r="C106" s="10" t="s">
        <v>86</v>
      </c>
      <c r="D106" s="11">
        <v>1000</v>
      </c>
      <c r="E106" s="8">
        <v>306</v>
      </c>
      <c r="F106" s="11">
        <f t="shared" si="40"/>
        <v>306000</v>
      </c>
      <c r="G106" s="11">
        <v>1500</v>
      </c>
      <c r="H106" s="50">
        <v>310</v>
      </c>
      <c r="I106" s="14">
        <f t="shared" si="41"/>
        <v>465000</v>
      </c>
      <c r="J106" s="14">
        <f t="shared" si="42"/>
        <v>50</v>
      </c>
      <c r="K106" s="15" t="s">
        <v>14</v>
      </c>
    </row>
    <row r="107" spans="1:11" x14ac:dyDescent="0.25">
      <c r="B107" s="8"/>
      <c r="C107" s="10" t="s">
        <v>87</v>
      </c>
      <c r="D107" s="11">
        <v>800</v>
      </c>
      <c r="E107" s="8">
        <v>135</v>
      </c>
      <c r="F107" s="11">
        <f t="shared" si="40"/>
        <v>108000</v>
      </c>
      <c r="G107" s="11">
        <v>1000</v>
      </c>
      <c r="H107" s="50">
        <v>140</v>
      </c>
      <c r="I107" s="14">
        <f t="shared" si="41"/>
        <v>140000</v>
      </c>
      <c r="J107" s="14">
        <f t="shared" si="42"/>
        <v>25</v>
      </c>
      <c r="K107" s="15" t="s">
        <v>14</v>
      </c>
    </row>
    <row r="108" spans="1:11" x14ac:dyDescent="0.25">
      <c r="B108" s="8"/>
      <c r="C108" s="10" t="s">
        <v>88</v>
      </c>
      <c r="D108" s="11">
        <v>100</v>
      </c>
      <c r="E108" s="8">
        <v>2311</v>
      </c>
      <c r="F108" s="11">
        <f t="shared" si="40"/>
        <v>231100</v>
      </c>
      <c r="G108" s="11">
        <v>120</v>
      </c>
      <c r="H108" s="50">
        <v>2350</v>
      </c>
      <c r="I108" s="14">
        <f t="shared" si="41"/>
        <v>282000</v>
      </c>
      <c r="J108" s="14">
        <f t="shared" si="42"/>
        <v>20</v>
      </c>
      <c r="K108" s="15" t="s">
        <v>14</v>
      </c>
    </row>
    <row r="109" spans="1:11" ht="31.5" customHeight="1" x14ac:dyDescent="0.25">
      <c r="B109" s="51">
        <v>2</v>
      </c>
      <c r="C109" s="10" t="s">
        <v>89</v>
      </c>
      <c r="D109" s="40">
        <v>30</v>
      </c>
      <c r="E109" s="8">
        <v>1110</v>
      </c>
      <c r="F109" s="11">
        <f t="shared" si="40"/>
        <v>33300</v>
      </c>
      <c r="G109" s="40">
        <v>30</v>
      </c>
      <c r="H109" s="41">
        <v>1120</v>
      </c>
      <c r="I109" s="14">
        <f t="shared" si="41"/>
        <v>33600</v>
      </c>
      <c r="J109" s="14">
        <f t="shared" si="42"/>
        <v>0</v>
      </c>
      <c r="K109" s="15" t="s">
        <v>19</v>
      </c>
    </row>
    <row r="110" spans="1:11" x14ac:dyDescent="0.25">
      <c r="B110" s="8">
        <v>3</v>
      </c>
      <c r="C110" s="145" t="s">
        <v>90</v>
      </c>
      <c r="D110" s="145"/>
      <c r="E110" s="145"/>
      <c r="F110" s="145"/>
      <c r="G110" s="145"/>
      <c r="H110" s="145"/>
      <c r="I110" s="145"/>
      <c r="J110" s="145"/>
      <c r="K110" s="145"/>
    </row>
    <row r="111" spans="1:11" x14ac:dyDescent="0.25">
      <c r="B111" s="51">
        <v>4</v>
      </c>
      <c r="C111" s="10" t="s">
        <v>91</v>
      </c>
      <c r="D111" s="8">
        <v>10</v>
      </c>
      <c r="E111" s="8">
        <v>401</v>
      </c>
      <c r="F111" s="11">
        <f>E111*D111</f>
        <v>4010</v>
      </c>
      <c r="G111" s="40">
        <v>10</v>
      </c>
      <c r="H111" s="41">
        <v>420</v>
      </c>
      <c r="I111" s="14">
        <f t="shared" si="41"/>
        <v>4200</v>
      </c>
      <c r="J111" s="14">
        <f t="shared" ref="J111" si="43">G111*100/D111-100</f>
        <v>0</v>
      </c>
      <c r="K111" s="15" t="s">
        <v>19</v>
      </c>
    </row>
    <row r="112" spans="1:11" ht="24" customHeight="1" x14ac:dyDescent="0.25">
      <c r="A112" s="1">
        <v>6</v>
      </c>
      <c r="B112" s="87" t="s">
        <v>148</v>
      </c>
      <c r="C112" s="52"/>
      <c r="D112" s="52"/>
      <c r="E112" s="52"/>
      <c r="F112" s="53">
        <f>SUM(F114:F119)+F121+F122+F123+F124+F126+F128+F129+F131</f>
        <v>582150</v>
      </c>
      <c r="G112" s="52"/>
      <c r="H112" s="52"/>
      <c r="I112" s="53">
        <f>SUM(I114:I119)+I121+I122+I123+I124+I126+I128+I129+I131</f>
        <v>677800</v>
      </c>
      <c r="J112" s="6">
        <f>I112*100/F112</f>
        <v>116.43047324572704</v>
      </c>
      <c r="K112" s="54"/>
    </row>
    <row r="113" spans="2:11" s="55" customFormat="1" x14ac:dyDescent="0.25">
      <c r="B113" s="8">
        <v>1</v>
      </c>
      <c r="C113" s="138" t="s">
        <v>92</v>
      </c>
      <c r="D113" s="139"/>
      <c r="E113" s="139"/>
      <c r="F113" s="139"/>
      <c r="G113" s="139"/>
      <c r="H113" s="139"/>
      <c r="I113" s="139"/>
      <c r="J113" s="139"/>
      <c r="K113" s="140"/>
    </row>
    <row r="114" spans="2:11" s="55" customFormat="1" x14ac:dyDescent="0.25">
      <c r="B114" s="56"/>
      <c r="C114" s="57" t="s">
        <v>93</v>
      </c>
      <c r="D114" s="11">
        <v>70</v>
      </c>
      <c r="E114" s="8">
        <v>2165</v>
      </c>
      <c r="F114" s="11">
        <f t="shared" ref="F114" si="44">D114*E114</f>
        <v>151550</v>
      </c>
      <c r="G114" s="12">
        <v>100</v>
      </c>
      <c r="H114" s="13">
        <v>2200</v>
      </c>
      <c r="I114" s="14">
        <f t="shared" ref="I114" si="45">G114*H114</f>
        <v>220000</v>
      </c>
      <c r="J114" s="14">
        <f t="shared" ref="J114:J119" si="46">G114*100/D114-100</f>
        <v>42.857142857142861</v>
      </c>
      <c r="K114" s="15" t="s">
        <v>14</v>
      </c>
    </row>
    <row r="115" spans="2:11" s="55" customFormat="1" x14ac:dyDescent="0.25">
      <c r="B115" s="8"/>
      <c r="C115" s="57" t="s">
        <v>94</v>
      </c>
      <c r="D115" s="11">
        <v>30</v>
      </c>
      <c r="E115" s="8">
        <v>5406</v>
      </c>
      <c r="F115" s="11">
        <f>D115*E115</f>
        <v>162180</v>
      </c>
      <c r="G115" s="11">
        <v>30</v>
      </c>
      <c r="H115" s="8">
        <v>5450</v>
      </c>
      <c r="I115" s="11">
        <f>G115*H115</f>
        <v>163500</v>
      </c>
      <c r="J115" s="14">
        <f t="shared" si="46"/>
        <v>0</v>
      </c>
      <c r="K115" s="15" t="s">
        <v>19</v>
      </c>
    </row>
    <row r="116" spans="2:11" s="55" customFormat="1" x14ac:dyDescent="0.25">
      <c r="B116" s="8"/>
      <c r="C116" s="57" t="s">
        <v>95</v>
      </c>
      <c r="D116" s="11">
        <v>20</v>
      </c>
      <c r="E116" s="8">
        <v>340</v>
      </c>
      <c r="F116" s="11">
        <f>D116*E116</f>
        <v>6800</v>
      </c>
      <c r="G116" s="11">
        <v>20</v>
      </c>
      <c r="H116" s="8">
        <v>350</v>
      </c>
      <c r="I116" s="11">
        <f>G116*H116</f>
        <v>7000</v>
      </c>
      <c r="J116" s="14">
        <f t="shared" si="46"/>
        <v>0</v>
      </c>
      <c r="K116" s="15" t="s">
        <v>19</v>
      </c>
    </row>
    <row r="117" spans="2:11" s="55" customFormat="1" x14ac:dyDescent="0.25">
      <c r="B117" s="56"/>
      <c r="C117" s="57" t="s">
        <v>70</v>
      </c>
      <c r="D117" s="14">
        <v>50</v>
      </c>
      <c r="E117" s="8">
        <v>5</v>
      </c>
      <c r="F117" s="11">
        <f t="shared" ref="F117:F119" si="47">D117*E117</f>
        <v>250</v>
      </c>
      <c r="G117" s="14">
        <v>50</v>
      </c>
      <c r="H117" s="58">
        <v>5</v>
      </c>
      <c r="I117" s="11">
        <f t="shared" ref="I117:I119" si="48">G117*H117</f>
        <v>250</v>
      </c>
      <c r="J117" s="14">
        <f t="shared" si="46"/>
        <v>0</v>
      </c>
      <c r="K117" s="15" t="s">
        <v>19</v>
      </c>
    </row>
    <row r="118" spans="2:11" s="55" customFormat="1" x14ac:dyDescent="0.25">
      <c r="B118" s="56"/>
      <c r="C118" s="57" t="s">
        <v>36</v>
      </c>
      <c r="D118" s="11">
        <v>50</v>
      </c>
      <c r="E118" s="8">
        <v>192</v>
      </c>
      <c r="F118" s="11">
        <f t="shared" si="47"/>
        <v>9600</v>
      </c>
      <c r="G118" s="11">
        <v>50</v>
      </c>
      <c r="H118" s="13">
        <v>200</v>
      </c>
      <c r="I118" s="14">
        <f t="shared" si="48"/>
        <v>10000</v>
      </c>
      <c r="J118" s="14">
        <f t="shared" si="46"/>
        <v>0</v>
      </c>
      <c r="K118" s="15" t="s">
        <v>19</v>
      </c>
    </row>
    <row r="119" spans="2:11" s="55" customFormat="1" ht="22.5" customHeight="1" x14ac:dyDescent="0.25">
      <c r="B119" s="56"/>
      <c r="C119" s="57" t="s">
        <v>96</v>
      </c>
      <c r="D119" s="14">
        <v>20</v>
      </c>
      <c r="E119" s="8">
        <v>24</v>
      </c>
      <c r="F119" s="11">
        <f t="shared" si="47"/>
        <v>480</v>
      </c>
      <c r="G119" s="14">
        <v>20</v>
      </c>
      <c r="H119" s="58">
        <v>25</v>
      </c>
      <c r="I119" s="11">
        <f t="shared" si="48"/>
        <v>500</v>
      </c>
      <c r="J119" s="14">
        <f t="shared" si="46"/>
        <v>0</v>
      </c>
      <c r="K119" s="15" t="s">
        <v>19</v>
      </c>
    </row>
    <row r="120" spans="2:11" s="55" customFormat="1" ht="15.75" customHeight="1" x14ac:dyDescent="0.25">
      <c r="B120" s="8">
        <v>2</v>
      </c>
      <c r="C120" s="138" t="s">
        <v>97</v>
      </c>
      <c r="D120" s="139"/>
      <c r="E120" s="139"/>
      <c r="F120" s="139"/>
      <c r="G120" s="139"/>
      <c r="H120" s="139"/>
      <c r="I120" s="139"/>
      <c r="J120" s="139"/>
      <c r="K120" s="140"/>
    </row>
    <row r="121" spans="2:11" s="55" customFormat="1" x14ac:dyDescent="0.25">
      <c r="B121" s="8"/>
      <c r="C121" s="57" t="s">
        <v>41</v>
      </c>
      <c r="D121" s="11">
        <v>50</v>
      </c>
      <c r="E121" s="8">
        <v>2723</v>
      </c>
      <c r="F121" s="11">
        <f t="shared" ref="F121:F124" si="49">D121*E121</f>
        <v>136150</v>
      </c>
      <c r="G121" s="11">
        <v>50</v>
      </c>
      <c r="H121" s="13">
        <v>2750</v>
      </c>
      <c r="I121" s="14">
        <f t="shared" ref="I121:I131" si="50">G121*H121</f>
        <v>137500</v>
      </c>
      <c r="J121" s="14">
        <f t="shared" ref="J121:J124" si="51">G121*100/D121-100</f>
        <v>0</v>
      </c>
      <c r="K121" s="15" t="s">
        <v>19</v>
      </c>
    </row>
    <row r="122" spans="2:11" s="55" customFormat="1" x14ac:dyDescent="0.25">
      <c r="B122" s="8"/>
      <c r="C122" s="57" t="s">
        <v>42</v>
      </c>
      <c r="D122" s="11">
        <v>50</v>
      </c>
      <c r="E122" s="8">
        <v>6</v>
      </c>
      <c r="F122" s="11">
        <f t="shared" si="49"/>
        <v>300</v>
      </c>
      <c r="G122" s="11">
        <v>50</v>
      </c>
      <c r="H122" s="13">
        <v>10</v>
      </c>
      <c r="I122" s="14">
        <f t="shared" si="50"/>
        <v>500</v>
      </c>
      <c r="J122" s="14">
        <f t="shared" si="51"/>
        <v>0</v>
      </c>
      <c r="K122" s="15" t="s">
        <v>19</v>
      </c>
    </row>
    <row r="123" spans="2:11" s="55" customFormat="1" x14ac:dyDescent="0.25">
      <c r="B123" s="8"/>
      <c r="C123" s="57" t="s">
        <v>43</v>
      </c>
      <c r="D123" s="11">
        <v>10</v>
      </c>
      <c r="E123" s="8">
        <v>109</v>
      </c>
      <c r="F123" s="11">
        <f t="shared" si="49"/>
        <v>1090</v>
      </c>
      <c r="G123" s="11">
        <v>10</v>
      </c>
      <c r="H123" s="13">
        <v>110</v>
      </c>
      <c r="I123" s="14">
        <f t="shared" si="50"/>
        <v>1100</v>
      </c>
      <c r="J123" s="14">
        <f t="shared" si="51"/>
        <v>0</v>
      </c>
      <c r="K123" s="15" t="s">
        <v>19</v>
      </c>
    </row>
    <row r="124" spans="2:11" s="55" customFormat="1" x14ac:dyDescent="0.25">
      <c r="B124" s="8"/>
      <c r="C124" s="57" t="s">
        <v>44</v>
      </c>
      <c r="D124" s="11">
        <v>50</v>
      </c>
      <c r="E124" s="8">
        <v>2</v>
      </c>
      <c r="F124" s="11">
        <f t="shared" si="49"/>
        <v>100</v>
      </c>
      <c r="G124" s="11">
        <v>50</v>
      </c>
      <c r="H124" s="13">
        <v>5</v>
      </c>
      <c r="I124" s="14">
        <f t="shared" si="50"/>
        <v>250</v>
      </c>
      <c r="J124" s="14">
        <f t="shared" si="51"/>
        <v>0</v>
      </c>
      <c r="K124" s="15" t="s">
        <v>19</v>
      </c>
    </row>
    <row r="125" spans="2:11" s="55" customFormat="1" x14ac:dyDescent="0.25">
      <c r="B125" s="8">
        <v>3</v>
      </c>
      <c r="C125" s="138" t="s">
        <v>45</v>
      </c>
      <c r="D125" s="139"/>
      <c r="E125" s="139"/>
      <c r="F125" s="139"/>
      <c r="G125" s="139"/>
      <c r="H125" s="139"/>
      <c r="I125" s="139"/>
      <c r="J125" s="139"/>
      <c r="K125" s="140"/>
    </row>
    <row r="126" spans="2:11" s="55" customFormat="1" ht="36" customHeight="1" x14ac:dyDescent="0.25">
      <c r="B126" s="8">
        <v>4</v>
      </c>
      <c r="C126" s="59" t="s">
        <v>98</v>
      </c>
      <c r="D126" s="11">
        <v>50</v>
      </c>
      <c r="E126" s="8">
        <v>110</v>
      </c>
      <c r="F126" s="11">
        <f>D126*E126</f>
        <v>5500</v>
      </c>
      <c r="G126" s="11">
        <v>50</v>
      </c>
      <c r="H126" s="38">
        <v>110</v>
      </c>
      <c r="I126" s="14">
        <f t="shared" si="50"/>
        <v>5500</v>
      </c>
      <c r="J126" s="14">
        <f t="shared" ref="J126:J131" si="52">G126*100/D126-100</f>
        <v>0</v>
      </c>
      <c r="K126" s="15" t="s">
        <v>19</v>
      </c>
    </row>
    <row r="127" spans="2:11" s="55" customFormat="1" ht="23.25" customHeight="1" x14ac:dyDescent="0.25">
      <c r="B127" s="8">
        <v>5</v>
      </c>
      <c r="C127" s="135" t="s">
        <v>99</v>
      </c>
      <c r="D127" s="136"/>
      <c r="E127" s="136"/>
      <c r="F127" s="136"/>
      <c r="G127" s="136"/>
      <c r="H127" s="136"/>
      <c r="I127" s="136"/>
      <c r="J127" s="137"/>
      <c r="K127" s="17"/>
    </row>
    <row r="128" spans="2:11" s="55" customFormat="1" x14ac:dyDescent="0.25">
      <c r="B128" s="8"/>
      <c r="C128" s="59" t="s">
        <v>83</v>
      </c>
      <c r="D128" s="11">
        <v>200</v>
      </c>
      <c r="E128" s="8">
        <v>525</v>
      </c>
      <c r="F128" s="11">
        <f>E128*D128</f>
        <v>105000</v>
      </c>
      <c r="G128" s="11">
        <v>240</v>
      </c>
      <c r="H128" s="38">
        <v>530</v>
      </c>
      <c r="I128" s="14">
        <f t="shared" si="50"/>
        <v>127200</v>
      </c>
      <c r="J128" s="14">
        <f t="shared" si="52"/>
        <v>20</v>
      </c>
      <c r="K128" s="15" t="s">
        <v>14</v>
      </c>
    </row>
    <row r="129" spans="1:11" s="55" customFormat="1" x14ac:dyDescent="0.25">
      <c r="B129" s="60"/>
      <c r="C129" s="61" t="s">
        <v>100</v>
      </c>
      <c r="D129" s="62">
        <v>100</v>
      </c>
      <c r="E129" s="60">
        <v>21</v>
      </c>
      <c r="F129" s="11">
        <f>E129*D129</f>
        <v>2100</v>
      </c>
      <c r="G129" s="62">
        <v>120</v>
      </c>
      <c r="H129" s="63">
        <v>25</v>
      </c>
      <c r="I129" s="14">
        <f t="shared" si="50"/>
        <v>3000</v>
      </c>
      <c r="J129" s="14">
        <f t="shared" si="52"/>
        <v>20</v>
      </c>
      <c r="K129" s="15" t="s">
        <v>14</v>
      </c>
    </row>
    <row r="130" spans="1:11" s="55" customFormat="1" x14ac:dyDescent="0.25">
      <c r="B130" s="8">
        <v>6</v>
      </c>
      <c r="C130" s="138" t="s">
        <v>101</v>
      </c>
      <c r="D130" s="139"/>
      <c r="E130" s="139"/>
      <c r="F130" s="139"/>
      <c r="G130" s="139"/>
      <c r="H130" s="139"/>
      <c r="I130" s="139"/>
      <c r="J130" s="139"/>
      <c r="K130" s="140"/>
    </row>
    <row r="131" spans="1:11" s="55" customFormat="1" x14ac:dyDescent="0.25">
      <c r="B131" s="8"/>
      <c r="C131" s="57" t="s">
        <v>46</v>
      </c>
      <c r="D131" s="8">
        <v>150</v>
      </c>
      <c r="E131" s="8">
        <v>7</v>
      </c>
      <c r="F131" s="11">
        <f>E131*D131</f>
        <v>1050</v>
      </c>
      <c r="G131" s="11">
        <v>150</v>
      </c>
      <c r="H131" s="13">
        <v>10</v>
      </c>
      <c r="I131" s="14">
        <f t="shared" si="50"/>
        <v>1500</v>
      </c>
      <c r="J131" s="14">
        <f t="shared" si="52"/>
        <v>0</v>
      </c>
      <c r="K131" s="15" t="s">
        <v>19</v>
      </c>
    </row>
    <row r="132" spans="1:11" ht="16.5" x14ac:dyDescent="0.25">
      <c r="A132" s="1">
        <v>7</v>
      </c>
      <c r="B132" s="86" t="s">
        <v>151</v>
      </c>
      <c r="C132" s="5"/>
      <c r="D132" s="5"/>
      <c r="E132" s="5"/>
      <c r="F132" s="6">
        <f>SUM(F134:F141)+F143+F144+F145+F146+F148+F149+F150+F151</f>
        <v>1580585</v>
      </c>
      <c r="G132" s="5"/>
      <c r="H132" s="5"/>
      <c r="I132" s="6">
        <f>SUM(I134:I141)+I143+I144+I145+I146+I148+I149+I150+I151</f>
        <v>2068500</v>
      </c>
      <c r="J132" s="6">
        <f>I132*100/F132</f>
        <v>130.86926675882663</v>
      </c>
      <c r="K132" s="7"/>
    </row>
    <row r="133" spans="1:11" ht="18" customHeight="1" x14ac:dyDescent="0.25">
      <c r="B133" s="20">
        <v>1</v>
      </c>
      <c r="C133" s="132" t="s">
        <v>102</v>
      </c>
      <c r="D133" s="133"/>
      <c r="E133" s="133"/>
      <c r="F133" s="133"/>
      <c r="G133" s="133"/>
      <c r="H133" s="133"/>
      <c r="I133" s="133"/>
      <c r="J133" s="133"/>
      <c r="K133" s="134"/>
    </row>
    <row r="134" spans="1:11" x14ac:dyDescent="0.25">
      <c r="B134" s="20"/>
      <c r="C134" s="21" t="s">
        <v>103</v>
      </c>
      <c r="D134" s="22">
        <v>2100</v>
      </c>
      <c r="E134" s="20"/>
      <c r="F134" s="22">
        <f t="shared" ref="F134:F141" si="53">D134*E134</f>
        <v>0</v>
      </c>
      <c r="G134" s="22">
        <v>2500</v>
      </c>
      <c r="H134" s="64">
        <v>2</v>
      </c>
      <c r="I134" s="22">
        <f t="shared" ref="I134:I146" si="54">G134*H134</f>
        <v>5000</v>
      </c>
      <c r="J134" s="14">
        <f t="shared" ref="J134:J151" si="55">G134*100/D134-100</f>
        <v>19.047619047619051</v>
      </c>
      <c r="K134" s="15" t="s">
        <v>14</v>
      </c>
    </row>
    <row r="135" spans="1:11" x14ac:dyDescent="0.25">
      <c r="B135" s="20"/>
      <c r="C135" s="21" t="s">
        <v>104</v>
      </c>
      <c r="D135" s="22">
        <v>1050</v>
      </c>
      <c r="E135" s="20">
        <v>3.6</v>
      </c>
      <c r="F135" s="22">
        <f t="shared" si="53"/>
        <v>3780</v>
      </c>
      <c r="G135" s="22">
        <v>1250</v>
      </c>
      <c r="H135" s="64">
        <v>4</v>
      </c>
      <c r="I135" s="22">
        <f t="shared" si="54"/>
        <v>5000</v>
      </c>
      <c r="J135" s="14">
        <f t="shared" si="55"/>
        <v>19.047619047619051</v>
      </c>
      <c r="K135" s="15" t="s">
        <v>14</v>
      </c>
    </row>
    <row r="136" spans="1:11" x14ac:dyDescent="0.25">
      <c r="B136" s="20"/>
      <c r="C136" s="21" t="s">
        <v>105</v>
      </c>
      <c r="D136" s="22">
        <v>530</v>
      </c>
      <c r="E136" s="20"/>
      <c r="F136" s="22">
        <f t="shared" si="53"/>
        <v>0</v>
      </c>
      <c r="G136" s="22">
        <v>600</v>
      </c>
      <c r="H136" s="64">
        <v>2</v>
      </c>
      <c r="I136" s="22">
        <f t="shared" si="54"/>
        <v>1200</v>
      </c>
      <c r="J136" s="14">
        <f t="shared" si="55"/>
        <v>13.20754716981132</v>
      </c>
      <c r="K136" s="15" t="s">
        <v>14</v>
      </c>
    </row>
    <row r="137" spans="1:11" x14ac:dyDescent="0.25">
      <c r="B137" s="20"/>
      <c r="C137" s="25" t="s">
        <v>106</v>
      </c>
      <c r="D137" s="22">
        <v>3150</v>
      </c>
      <c r="E137" s="24">
        <v>10</v>
      </c>
      <c r="F137" s="65">
        <f t="shared" si="53"/>
        <v>31500</v>
      </c>
      <c r="G137" s="22">
        <v>3500</v>
      </c>
      <c r="H137" s="24">
        <v>10</v>
      </c>
      <c r="I137" s="65">
        <f t="shared" si="54"/>
        <v>35000</v>
      </c>
      <c r="J137" s="14">
        <f t="shared" si="55"/>
        <v>11.111111111111114</v>
      </c>
      <c r="K137" s="15" t="s">
        <v>14</v>
      </c>
    </row>
    <row r="138" spans="1:11" x14ac:dyDescent="0.25">
      <c r="B138" s="20"/>
      <c r="C138" s="25" t="s">
        <v>107</v>
      </c>
      <c r="D138" s="22">
        <v>1580</v>
      </c>
      <c r="E138" s="24">
        <v>31</v>
      </c>
      <c r="F138" s="65">
        <f t="shared" si="53"/>
        <v>48980</v>
      </c>
      <c r="G138" s="22">
        <v>1750</v>
      </c>
      <c r="H138" s="24">
        <v>32</v>
      </c>
      <c r="I138" s="65">
        <f t="shared" si="54"/>
        <v>56000</v>
      </c>
      <c r="J138" s="14">
        <f t="shared" si="55"/>
        <v>10.759493670886073</v>
      </c>
      <c r="K138" s="15" t="s">
        <v>14</v>
      </c>
    </row>
    <row r="139" spans="1:11" x14ac:dyDescent="0.25">
      <c r="B139" s="20"/>
      <c r="C139" s="25" t="s">
        <v>108</v>
      </c>
      <c r="D139" s="22">
        <v>850</v>
      </c>
      <c r="E139" s="24"/>
      <c r="F139" s="65">
        <f t="shared" si="53"/>
        <v>0</v>
      </c>
      <c r="G139" s="22">
        <v>1000</v>
      </c>
      <c r="H139" s="24">
        <v>2</v>
      </c>
      <c r="I139" s="65">
        <f t="shared" si="54"/>
        <v>2000</v>
      </c>
      <c r="J139" s="14">
        <f t="shared" si="55"/>
        <v>17.647058823529406</v>
      </c>
      <c r="K139" s="15" t="s">
        <v>14</v>
      </c>
    </row>
    <row r="140" spans="1:11" x14ac:dyDescent="0.25">
      <c r="B140" s="20"/>
      <c r="C140" s="21" t="s">
        <v>109</v>
      </c>
      <c r="D140" s="22">
        <v>3150</v>
      </c>
      <c r="E140" s="20">
        <v>1.5</v>
      </c>
      <c r="F140" s="22">
        <f t="shared" si="53"/>
        <v>4725</v>
      </c>
      <c r="G140" s="22">
        <v>3500</v>
      </c>
      <c r="H140" s="64">
        <v>2</v>
      </c>
      <c r="I140" s="22">
        <f t="shared" si="54"/>
        <v>7000</v>
      </c>
      <c r="J140" s="14">
        <f t="shared" si="55"/>
        <v>11.111111111111114</v>
      </c>
      <c r="K140" s="15" t="s">
        <v>14</v>
      </c>
    </row>
    <row r="141" spans="1:11" x14ac:dyDescent="0.25">
      <c r="B141" s="20"/>
      <c r="C141" s="21" t="s">
        <v>110</v>
      </c>
      <c r="D141" s="22">
        <v>1580</v>
      </c>
      <c r="E141" s="20">
        <v>15</v>
      </c>
      <c r="F141" s="22">
        <f t="shared" si="53"/>
        <v>23700</v>
      </c>
      <c r="G141" s="22">
        <v>1750</v>
      </c>
      <c r="H141" s="64">
        <v>15</v>
      </c>
      <c r="I141" s="22">
        <f t="shared" si="54"/>
        <v>26250</v>
      </c>
      <c r="J141" s="14">
        <f t="shared" si="55"/>
        <v>10.759493670886073</v>
      </c>
      <c r="K141" s="15" t="s">
        <v>14</v>
      </c>
    </row>
    <row r="142" spans="1:11" ht="17.25" customHeight="1" x14ac:dyDescent="0.25">
      <c r="B142" s="20">
        <v>2</v>
      </c>
      <c r="C142" s="132" t="s">
        <v>111</v>
      </c>
      <c r="D142" s="133"/>
      <c r="E142" s="133"/>
      <c r="F142" s="133"/>
      <c r="G142" s="133"/>
      <c r="H142" s="133"/>
      <c r="I142" s="133"/>
      <c r="J142" s="133"/>
      <c r="K142" s="134"/>
    </row>
    <row r="143" spans="1:11" x14ac:dyDescent="0.25">
      <c r="B143" s="20"/>
      <c r="C143" s="21" t="s">
        <v>112</v>
      </c>
      <c r="D143" s="22">
        <v>300</v>
      </c>
      <c r="E143" s="20">
        <v>19</v>
      </c>
      <c r="F143" s="22">
        <f t="shared" ref="F143:F146" si="56">D143*E143</f>
        <v>5700</v>
      </c>
      <c r="G143" s="22">
        <v>350</v>
      </c>
      <c r="H143" s="20">
        <v>20</v>
      </c>
      <c r="I143" s="22">
        <f t="shared" si="54"/>
        <v>7000</v>
      </c>
      <c r="J143" s="14">
        <f t="shared" si="55"/>
        <v>16.666666666666671</v>
      </c>
      <c r="K143" s="15" t="s">
        <v>14</v>
      </c>
    </row>
    <row r="144" spans="1:11" x14ac:dyDescent="0.25">
      <c r="B144" s="20"/>
      <c r="C144" s="21" t="s">
        <v>113</v>
      </c>
      <c r="D144" s="22">
        <v>400</v>
      </c>
      <c r="E144" s="20">
        <v>5</v>
      </c>
      <c r="F144" s="22">
        <f t="shared" si="56"/>
        <v>2000</v>
      </c>
      <c r="G144" s="22">
        <v>450</v>
      </c>
      <c r="H144" s="20">
        <v>5</v>
      </c>
      <c r="I144" s="22">
        <f t="shared" si="54"/>
        <v>2250</v>
      </c>
      <c r="J144" s="14">
        <f t="shared" si="55"/>
        <v>12.5</v>
      </c>
      <c r="K144" s="15" t="s">
        <v>14</v>
      </c>
    </row>
    <row r="145" spans="1:11" x14ac:dyDescent="0.25">
      <c r="B145" s="20"/>
      <c r="C145" s="21" t="s">
        <v>114</v>
      </c>
      <c r="D145" s="22">
        <v>800</v>
      </c>
      <c r="E145" s="20">
        <v>50</v>
      </c>
      <c r="F145" s="22">
        <f t="shared" si="56"/>
        <v>40000</v>
      </c>
      <c r="G145" s="22">
        <v>900</v>
      </c>
      <c r="H145" s="20">
        <v>55</v>
      </c>
      <c r="I145" s="22">
        <f t="shared" si="54"/>
        <v>49500</v>
      </c>
      <c r="J145" s="14">
        <f t="shared" si="55"/>
        <v>12.5</v>
      </c>
      <c r="K145" s="15" t="s">
        <v>14</v>
      </c>
    </row>
    <row r="146" spans="1:11" x14ac:dyDescent="0.25">
      <c r="B146" s="20"/>
      <c r="C146" s="21" t="s">
        <v>115</v>
      </c>
      <c r="D146" s="22">
        <v>800</v>
      </c>
      <c r="E146" s="20">
        <v>21</v>
      </c>
      <c r="F146" s="22">
        <f t="shared" si="56"/>
        <v>16800</v>
      </c>
      <c r="G146" s="22">
        <v>900</v>
      </c>
      <c r="H146" s="20">
        <v>25</v>
      </c>
      <c r="I146" s="22">
        <f t="shared" si="54"/>
        <v>22500</v>
      </c>
      <c r="J146" s="14">
        <f t="shared" si="55"/>
        <v>12.5</v>
      </c>
      <c r="K146" s="15" t="s">
        <v>14</v>
      </c>
    </row>
    <row r="147" spans="1:11" ht="20.25" customHeight="1" x14ac:dyDescent="0.25">
      <c r="B147" s="20">
        <v>3</v>
      </c>
      <c r="C147" s="132" t="s">
        <v>116</v>
      </c>
      <c r="D147" s="133"/>
      <c r="E147" s="133"/>
      <c r="F147" s="133"/>
      <c r="G147" s="133"/>
      <c r="H147" s="133"/>
      <c r="I147" s="133"/>
      <c r="J147" s="133"/>
      <c r="K147" s="134"/>
    </row>
    <row r="148" spans="1:11" x14ac:dyDescent="0.25">
      <c r="B148" s="20"/>
      <c r="C148" s="21" t="s">
        <v>117</v>
      </c>
      <c r="D148" s="22">
        <v>800</v>
      </c>
      <c r="E148" s="20">
        <v>1555</v>
      </c>
      <c r="F148" s="22">
        <f>D148*E148</f>
        <v>1244000</v>
      </c>
      <c r="G148" s="22">
        <v>1000</v>
      </c>
      <c r="H148" s="20">
        <v>1600</v>
      </c>
      <c r="I148" s="22">
        <f>G148*H148</f>
        <v>1600000</v>
      </c>
      <c r="J148" s="14">
        <f t="shared" si="55"/>
        <v>25</v>
      </c>
      <c r="K148" s="15" t="s">
        <v>14</v>
      </c>
    </row>
    <row r="149" spans="1:11" x14ac:dyDescent="0.25">
      <c r="B149" s="20"/>
      <c r="C149" s="21" t="s">
        <v>118</v>
      </c>
      <c r="D149" s="22">
        <v>100</v>
      </c>
      <c r="E149" s="20">
        <v>12</v>
      </c>
      <c r="F149" s="22">
        <f t="shared" ref="F149:F151" si="57">D149*E149</f>
        <v>1200</v>
      </c>
      <c r="G149" s="22">
        <v>120</v>
      </c>
      <c r="H149" s="20">
        <v>15</v>
      </c>
      <c r="I149" s="22">
        <f t="shared" ref="I149:I151" si="58">G149*H149</f>
        <v>1800</v>
      </c>
      <c r="J149" s="14">
        <f t="shared" si="55"/>
        <v>20</v>
      </c>
      <c r="K149" s="15" t="s">
        <v>14</v>
      </c>
    </row>
    <row r="150" spans="1:11" s="9" customFormat="1" ht="31.5" x14ac:dyDescent="0.25">
      <c r="B150" s="66"/>
      <c r="C150" s="10" t="s">
        <v>119</v>
      </c>
      <c r="D150" s="11">
        <v>300</v>
      </c>
      <c r="E150" s="8">
        <v>363</v>
      </c>
      <c r="F150" s="11">
        <f t="shared" si="57"/>
        <v>108900</v>
      </c>
      <c r="G150" s="11">
        <v>400</v>
      </c>
      <c r="H150" s="8">
        <v>370</v>
      </c>
      <c r="I150" s="11">
        <f t="shared" si="58"/>
        <v>148000</v>
      </c>
      <c r="J150" s="14">
        <f t="shared" si="55"/>
        <v>33.333333333333343</v>
      </c>
      <c r="K150" s="15" t="s">
        <v>14</v>
      </c>
    </row>
    <row r="151" spans="1:11" s="9" customFormat="1" ht="31.5" x14ac:dyDescent="0.25">
      <c r="B151" s="66"/>
      <c r="C151" s="10" t="s">
        <v>120</v>
      </c>
      <c r="D151" s="11">
        <v>50</v>
      </c>
      <c r="E151" s="8">
        <v>986</v>
      </c>
      <c r="F151" s="11">
        <f t="shared" si="57"/>
        <v>49300</v>
      </c>
      <c r="G151" s="11">
        <v>100</v>
      </c>
      <c r="H151" s="8">
        <v>1000</v>
      </c>
      <c r="I151" s="11">
        <f t="shared" si="58"/>
        <v>100000</v>
      </c>
      <c r="J151" s="14">
        <f t="shared" si="55"/>
        <v>100</v>
      </c>
      <c r="K151" s="15" t="s">
        <v>14</v>
      </c>
    </row>
    <row r="152" spans="1:11" ht="16.5" x14ac:dyDescent="0.25">
      <c r="A152" s="1">
        <v>8</v>
      </c>
      <c r="B152" s="86" t="s">
        <v>149</v>
      </c>
      <c r="C152" s="5"/>
      <c r="D152" s="5"/>
      <c r="E152" s="5"/>
      <c r="F152" s="6">
        <f>SUM(F154:F161)+F163</f>
        <v>950235</v>
      </c>
      <c r="G152" s="5"/>
      <c r="H152" s="5"/>
      <c r="I152" s="6">
        <f>SUM(I154:I161)+I163</f>
        <v>1116600</v>
      </c>
      <c r="J152" s="6">
        <f>I152*100/F152</f>
        <v>117.50777439265023</v>
      </c>
      <c r="K152" s="7"/>
    </row>
    <row r="153" spans="1:11" ht="18" customHeight="1" x14ac:dyDescent="0.25">
      <c r="B153" s="23">
        <v>1</v>
      </c>
      <c r="C153" s="132" t="s">
        <v>121</v>
      </c>
      <c r="D153" s="133"/>
      <c r="E153" s="133"/>
      <c r="F153" s="133"/>
      <c r="G153" s="133"/>
      <c r="H153" s="133"/>
      <c r="I153" s="133"/>
      <c r="J153" s="133"/>
      <c r="K153" s="134"/>
    </row>
    <row r="154" spans="1:11" x14ac:dyDescent="0.25">
      <c r="B154" s="67"/>
      <c r="C154" s="68" t="s">
        <v>122</v>
      </c>
      <c r="D154" s="69">
        <v>2100</v>
      </c>
      <c r="E154" s="20">
        <v>4.5</v>
      </c>
      <c r="F154" s="22">
        <f>D154*E154</f>
        <v>9450</v>
      </c>
      <c r="G154" s="89">
        <v>2500</v>
      </c>
      <c r="H154" s="23">
        <v>5</v>
      </c>
      <c r="I154" s="69">
        <f>G154*H154</f>
        <v>12500</v>
      </c>
      <c r="J154" s="14">
        <f t="shared" ref="J154:J163" si="59">G154*100/D154-100</f>
        <v>19.047619047619051</v>
      </c>
      <c r="K154" s="15" t="s">
        <v>14</v>
      </c>
    </row>
    <row r="155" spans="1:11" x14ac:dyDescent="0.25">
      <c r="B155" s="67"/>
      <c r="C155" s="68" t="s">
        <v>123</v>
      </c>
      <c r="D155" s="69">
        <v>3150</v>
      </c>
      <c r="E155" s="20">
        <v>41</v>
      </c>
      <c r="F155" s="22">
        <f>D155*E155</f>
        <v>129150</v>
      </c>
      <c r="G155" s="89">
        <v>3500</v>
      </c>
      <c r="H155" s="23">
        <v>45</v>
      </c>
      <c r="I155" s="69">
        <f>G155*H155</f>
        <v>157500</v>
      </c>
      <c r="J155" s="14">
        <f t="shared" si="59"/>
        <v>11.111111111111114</v>
      </c>
      <c r="K155" s="15" t="s">
        <v>14</v>
      </c>
    </row>
    <row r="156" spans="1:11" x14ac:dyDescent="0.25">
      <c r="B156" s="67"/>
      <c r="C156" s="68" t="s">
        <v>124</v>
      </c>
      <c r="D156" s="69">
        <v>1050</v>
      </c>
      <c r="E156" s="20">
        <v>8.5</v>
      </c>
      <c r="F156" s="22">
        <f t="shared" ref="F156:F161" si="60">D156*E156</f>
        <v>8925</v>
      </c>
      <c r="G156" s="89">
        <v>1250</v>
      </c>
      <c r="H156" s="23">
        <v>10</v>
      </c>
      <c r="I156" s="69">
        <f t="shared" ref="I156:I161" si="61">G156*H156</f>
        <v>12500</v>
      </c>
      <c r="J156" s="14">
        <f t="shared" si="59"/>
        <v>19.047619047619051</v>
      </c>
      <c r="K156" s="15" t="s">
        <v>14</v>
      </c>
    </row>
    <row r="157" spans="1:11" x14ac:dyDescent="0.25">
      <c r="B157" s="67"/>
      <c r="C157" s="68" t="s">
        <v>125</v>
      </c>
      <c r="D157" s="69">
        <v>1580</v>
      </c>
      <c r="E157" s="20">
        <v>306</v>
      </c>
      <c r="F157" s="22">
        <f t="shared" si="60"/>
        <v>483480</v>
      </c>
      <c r="G157" s="89">
        <v>1750</v>
      </c>
      <c r="H157" s="23">
        <v>310</v>
      </c>
      <c r="I157" s="69">
        <f t="shared" si="61"/>
        <v>542500</v>
      </c>
      <c r="J157" s="14">
        <f t="shared" si="59"/>
        <v>10.759493670886073</v>
      </c>
      <c r="K157" s="15" t="s">
        <v>14</v>
      </c>
    </row>
    <row r="158" spans="1:11" x14ac:dyDescent="0.25">
      <c r="B158" s="67"/>
      <c r="C158" s="68" t="s">
        <v>126</v>
      </c>
      <c r="D158" s="69">
        <v>850</v>
      </c>
      <c r="E158" s="20">
        <v>60</v>
      </c>
      <c r="F158" s="22">
        <f t="shared" si="60"/>
        <v>51000</v>
      </c>
      <c r="G158" s="89">
        <v>1000</v>
      </c>
      <c r="H158" s="23">
        <v>65</v>
      </c>
      <c r="I158" s="69">
        <f t="shared" si="61"/>
        <v>65000</v>
      </c>
      <c r="J158" s="14">
        <f t="shared" si="59"/>
        <v>17.647058823529406</v>
      </c>
      <c r="K158" s="15" t="s">
        <v>14</v>
      </c>
    </row>
    <row r="159" spans="1:11" x14ac:dyDescent="0.25">
      <c r="B159" s="67"/>
      <c r="C159" s="68" t="s">
        <v>127</v>
      </c>
      <c r="D159" s="69">
        <v>3150</v>
      </c>
      <c r="E159" s="20">
        <v>9</v>
      </c>
      <c r="F159" s="22">
        <f t="shared" si="60"/>
        <v>28350</v>
      </c>
      <c r="G159" s="89">
        <v>3500</v>
      </c>
      <c r="H159" s="23">
        <v>10</v>
      </c>
      <c r="I159" s="69">
        <f t="shared" si="61"/>
        <v>35000</v>
      </c>
      <c r="J159" s="14">
        <f t="shared" si="59"/>
        <v>11.111111111111114</v>
      </c>
      <c r="K159" s="15" t="s">
        <v>14</v>
      </c>
    </row>
    <row r="160" spans="1:11" x14ac:dyDescent="0.25">
      <c r="B160" s="67"/>
      <c r="C160" s="68" t="s">
        <v>128</v>
      </c>
      <c r="D160" s="69">
        <v>1580</v>
      </c>
      <c r="E160" s="20">
        <v>101</v>
      </c>
      <c r="F160" s="22">
        <f t="shared" si="60"/>
        <v>159580</v>
      </c>
      <c r="G160" s="89">
        <v>1750</v>
      </c>
      <c r="H160" s="23">
        <v>110</v>
      </c>
      <c r="I160" s="69">
        <f t="shared" si="61"/>
        <v>192500</v>
      </c>
      <c r="J160" s="14">
        <f t="shared" si="59"/>
        <v>10.759493670886073</v>
      </c>
      <c r="K160" s="15" t="s">
        <v>14</v>
      </c>
    </row>
    <row r="161" spans="2:12" x14ac:dyDescent="0.25">
      <c r="B161" s="67"/>
      <c r="C161" s="68" t="s">
        <v>129</v>
      </c>
      <c r="D161" s="69">
        <v>850</v>
      </c>
      <c r="E161" s="20">
        <v>81</v>
      </c>
      <c r="F161" s="22">
        <f t="shared" si="60"/>
        <v>68850</v>
      </c>
      <c r="G161" s="89">
        <v>1000</v>
      </c>
      <c r="H161" s="23">
        <v>85</v>
      </c>
      <c r="I161" s="69">
        <f t="shared" si="61"/>
        <v>85000</v>
      </c>
      <c r="J161" s="14">
        <f t="shared" si="59"/>
        <v>17.647058823529406</v>
      </c>
      <c r="K161" s="15" t="s">
        <v>14</v>
      </c>
    </row>
    <row r="162" spans="2:12" ht="21" customHeight="1" x14ac:dyDescent="0.25">
      <c r="B162" s="23">
        <v>2</v>
      </c>
      <c r="C162" s="132" t="s">
        <v>143</v>
      </c>
      <c r="D162" s="133"/>
      <c r="E162" s="133"/>
      <c r="F162" s="133"/>
      <c r="G162" s="133"/>
      <c r="H162" s="133"/>
      <c r="I162" s="133"/>
      <c r="J162" s="133"/>
      <c r="K162" s="134"/>
    </row>
    <row r="163" spans="2:12" x14ac:dyDescent="0.25">
      <c r="B163" s="67"/>
      <c r="C163" s="68" t="s">
        <v>130</v>
      </c>
      <c r="D163" s="69">
        <v>50</v>
      </c>
      <c r="E163" s="20">
        <v>229</v>
      </c>
      <c r="F163" s="22">
        <f>D163*E163</f>
        <v>11450</v>
      </c>
      <c r="G163" s="69">
        <v>60</v>
      </c>
      <c r="H163" s="23">
        <v>235</v>
      </c>
      <c r="I163" s="69">
        <f>G163*H163</f>
        <v>14100</v>
      </c>
      <c r="J163" s="14">
        <f t="shared" si="59"/>
        <v>20</v>
      </c>
      <c r="K163" s="15" t="s">
        <v>14</v>
      </c>
    </row>
    <row r="164" spans="2:12" s="85" customFormat="1" ht="18.75" customHeight="1" x14ac:dyDescent="0.25">
      <c r="B164" s="78"/>
      <c r="C164" s="79" t="s">
        <v>138</v>
      </c>
      <c r="D164" s="80"/>
      <c r="E164" s="80"/>
      <c r="F164" s="81">
        <f>F152+F132+F112+F100+F63+F49+F32+F7</f>
        <v>47320630</v>
      </c>
      <c r="G164" s="82"/>
      <c r="H164" s="83"/>
      <c r="I164" s="81">
        <f>I152+I132+I112+I100+I63+I49+I32+I7</f>
        <v>53847670</v>
      </c>
      <c r="J164" s="77">
        <f>I164*100/F164</f>
        <v>113.79322295582286</v>
      </c>
      <c r="K164" s="84"/>
      <c r="L164" s="92">
        <f>F164-I164</f>
        <v>-6527040</v>
      </c>
    </row>
    <row r="165" spans="2:12" ht="30" customHeight="1" x14ac:dyDescent="0.25"/>
    <row r="166" spans="2:12" x14ac:dyDescent="0.25">
      <c r="C166" s="71" t="s">
        <v>131</v>
      </c>
    </row>
    <row r="167" spans="2:12" x14ac:dyDescent="0.25">
      <c r="C167" s="71" t="s">
        <v>0</v>
      </c>
      <c r="G167" s="76" t="s">
        <v>132</v>
      </c>
      <c r="K167" s="1"/>
    </row>
    <row r="169" spans="2:12" x14ac:dyDescent="0.25">
      <c r="C169" s="71" t="s">
        <v>133</v>
      </c>
    </row>
    <row r="170" spans="2:12" x14ac:dyDescent="0.25">
      <c r="C170" s="71" t="s">
        <v>134</v>
      </c>
    </row>
  </sheetData>
  <mergeCells count="44">
    <mergeCell ref="C8:K8"/>
    <mergeCell ref="C16:K16"/>
    <mergeCell ref="C19:K19"/>
    <mergeCell ref="C23:K23"/>
    <mergeCell ref="B3:K3"/>
    <mergeCell ref="B4:K4"/>
    <mergeCell ref="B5:B6"/>
    <mergeCell ref="C5:C6"/>
    <mergeCell ref="D5:F5"/>
    <mergeCell ref="G5:I5"/>
    <mergeCell ref="J5:J6"/>
    <mergeCell ref="K5:K6"/>
    <mergeCell ref="C64:K64"/>
    <mergeCell ref="C71:K71"/>
    <mergeCell ref="C76:K76"/>
    <mergeCell ref="C79:K79"/>
    <mergeCell ref="C25:K25"/>
    <mergeCell ref="C27:K27"/>
    <mergeCell ref="C30:K30"/>
    <mergeCell ref="C33:K33"/>
    <mergeCell ref="C42:K42"/>
    <mergeCell ref="C47:K47"/>
    <mergeCell ref="C50:K50"/>
    <mergeCell ref="C110:K110"/>
    <mergeCell ref="C113:K113"/>
    <mergeCell ref="C120:K120"/>
    <mergeCell ref="B100:E100"/>
    <mergeCell ref="C80:G80"/>
    <mergeCell ref="I2:K2"/>
    <mergeCell ref="C162:K162"/>
    <mergeCell ref="C127:J127"/>
    <mergeCell ref="C130:K130"/>
    <mergeCell ref="C133:K133"/>
    <mergeCell ref="C142:K142"/>
    <mergeCell ref="C147:K147"/>
    <mergeCell ref="C153:K153"/>
    <mergeCell ref="C125:K125"/>
    <mergeCell ref="C83:G83"/>
    <mergeCell ref="C85:K85"/>
    <mergeCell ref="C88:K88"/>
    <mergeCell ref="C93:K93"/>
    <mergeCell ref="C95:K95"/>
    <mergeCell ref="C98:K98"/>
    <mergeCell ref="C101:K101"/>
  </mergeCells>
  <pageMargins left="0.70866141732283472" right="0.70866141732283472" top="0.74803149606299213" bottom="0.74803149606299213" header="0.31496062992125984" footer="0.31496062992125984"/>
  <pageSetup paperSize="9" scale="6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Парки</vt:lpstr>
      <vt:lpstr>Лист2</vt:lpstr>
      <vt:lpstr>Парки!Заголовки_для_печати</vt:lpstr>
      <vt:lpstr>Парки!Область_печати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Попеленкова ЮА</dc:creator>
  <cp:lastModifiedBy>Пользователь Windows</cp:lastModifiedBy>
  <cp:lastPrinted>2025-07-21T10:50:45Z</cp:lastPrinted>
  <dcterms:created xsi:type="dcterms:W3CDTF">2023-04-11T05:54:24Z</dcterms:created>
  <dcterms:modified xsi:type="dcterms:W3CDTF">2025-07-21T10:55:58Z</dcterms:modified>
</cp:coreProperties>
</file>